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internet 2023\"/>
    </mc:Choice>
  </mc:AlternateContent>
  <xr:revisionPtr revIDLastSave="0" documentId="8_{4DECDA42-4688-46A0-9F49-519A36A739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lés de lecture" sheetId="4" r:id="rId1"/>
    <sheet name="Données projets" sheetId="2" r:id="rId2"/>
    <sheet name="Paramètres" sheetId="3" state="hidden" r:id="rId3"/>
  </sheets>
  <externalReferences>
    <externalReference r:id="rId4"/>
    <externalReference r:id="rId5"/>
    <externalReference r:id="rId6"/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79" i="2" l="1"/>
  <c r="E378" i="2"/>
  <c r="E680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I352" i="2"/>
  <c r="E352" i="2"/>
  <c r="E351" i="2"/>
  <c r="E350" i="2"/>
  <c r="E349" i="2"/>
  <c r="E348" i="2"/>
  <c r="E347" i="2"/>
  <c r="E346" i="2"/>
  <c r="E345" i="2"/>
  <c r="E344" i="2"/>
  <c r="E343" i="2"/>
  <c r="E526" i="2"/>
  <c r="E341" i="2"/>
  <c r="E340" i="2"/>
  <c r="E339" i="2"/>
  <c r="E338" i="2"/>
  <c r="E337" i="2"/>
  <c r="E336" i="2"/>
  <c r="E112" i="2"/>
  <c r="E334" i="2"/>
  <c r="E333" i="2"/>
  <c r="E332" i="2"/>
  <c r="E331" i="2"/>
  <c r="E330" i="2"/>
  <c r="E329" i="2"/>
  <c r="E328" i="2"/>
  <c r="E104" i="2" l="1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547" i="2" l="1"/>
  <c r="E546" i="2"/>
  <c r="E545" i="2"/>
  <c r="E544" i="2"/>
  <c r="E543" i="2"/>
  <c r="E542" i="2"/>
  <c r="L541" i="2"/>
  <c r="E541" i="2"/>
  <c r="E540" i="2"/>
  <c r="E539" i="2"/>
  <c r="E538" i="2"/>
  <c r="L537" i="2"/>
  <c r="E537" i="2"/>
  <c r="E536" i="2"/>
  <c r="E535" i="2"/>
  <c r="E534" i="2"/>
  <c r="E533" i="2"/>
  <c r="E532" i="2"/>
  <c r="E531" i="2"/>
  <c r="E530" i="2"/>
  <c r="E529" i="2"/>
  <c r="E528" i="2"/>
  <c r="E527" i="2"/>
  <c r="E241" i="2"/>
  <c r="E525" i="2"/>
  <c r="E154" i="2"/>
  <c r="E523" i="2"/>
  <c r="E522" i="2"/>
  <c r="L521" i="2"/>
  <c r="E521" i="2"/>
  <c r="E520" i="2"/>
  <c r="L519" i="2"/>
  <c r="E519" i="2"/>
  <c r="E518" i="2"/>
  <c r="E517" i="2"/>
  <c r="L516" i="2"/>
  <c r="E516" i="2"/>
  <c r="E515" i="2"/>
  <c r="E514" i="2"/>
  <c r="E508" i="2"/>
  <c r="E501" i="2"/>
  <c r="E496" i="2"/>
  <c r="E494" i="2"/>
  <c r="E489" i="2"/>
  <c r="E487" i="2"/>
  <c r="E486" i="2"/>
  <c r="E464" i="2" l="1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L445" i="2"/>
  <c r="K445" i="2"/>
  <c r="E445" i="2"/>
  <c r="E444" i="2"/>
  <c r="E443" i="2"/>
  <c r="L442" i="2"/>
  <c r="K442" i="2"/>
  <c r="E442" i="2"/>
  <c r="E441" i="2"/>
  <c r="E122" i="2"/>
  <c r="E439" i="2"/>
  <c r="E438" i="2"/>
  <c r="E48" i="2" l="1"/>
  <c r="E49" i="2"/>
  <c r="E50" i="2"/>
  <c r="E51" i="2"/>
  <c r="E52" i="2"/>
  <c r="E135" i="2"/>
  <c r="E125" i="2"/>
  <c r="E150" i="2"/>
  <c r="E123" i="2"/>
  <c r="E440" i="2"/>
  <c r="E133" i="2"/>
  <c r="E145" i="2"/>
  <c r="E126" i="2"/>
  <c r="E132" i="2"/>
  <c r="E144" i="2"/>
  <c r="E142" i="2"/>
  <c r="E152" i="2"/>
  <c r="E153" i="2"/>
  <c r="E136" i="2"/>
  <c r="E130" i="2"/>
  <c r="E131" i="2"/>
  <c r="E121" i="2"/>
  <c r="E134" i="2"/>
  <c r="E147" i="2"/>
  <c r="E149" i="2"/>
  <c r="E148" i="2"/>
  <c r="E141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91" i="2"/>
  <c r="E192" i="2"/>
  <c r="E193" i="2"/>
  <c r="E194" i="2"/>
  <c r="E195" i="2"/>
  <c r="E196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55" i="2"/>
  <c r="E256" i="2"/>
  <c r="E257" i="2"/>
  <c r="E258" i="2"/>
  <c r="E259" i="2"/>
  <c r="E260" i="2"/>
  <c r="E263" i="2"/>
  <c r="E264" i="2"/>
  <c r="E265" i="2"/>
  <c r="E266" i="2"/>
  <c r="E267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412" i="2"/>
  <c r="E413" i="2"/>
  <c r="E414" i="2"/>
  <c r="E415" i="2"/>
  <c r="E416" i="2"/>
  <c r="E417" i="2"/>
  <c r="E423" i="2"/>
  <c r="E424" i="2"/>
  <c r="E425" i="2"/>
  <c r="E426" i="2"/>
  <c r="E427" i="2"/>
  <c r="E428" i="2"/>
  <c r="E431" i="2"/>
  <c r="E432" i="2"/>
  <c r="E433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23" i="2"/>
  <c r="E26" i="2"/>
  <c r="E5" i="2"/>
  <c r="E21" i="2"/>
  <c r="E10" i="2"/>
  <c r="E9" i="2"/>
  <c r="E25" i="2"/>
  <c r="E17" i="2"/>
  <c r="E28" i="2"/>
  <c r="E6" i="2"/>
  <c r="E18" i="2"/>
  <c r="E7" i="2"/>
  <c r="E15" i="2"/>
  <c r="E14" i="2"/>
  <c r="E4" i="2"/>
  <c r="E19" i="2"/>
  <c r="E20" i="2"/>
  <c r="E11" i="2"/>
  <c r="E8" i="2"/>
  <c r="E24" i="2"/>
  <c r="E12" i="2"/>
  <c r="E22" i="2"/>
  <c r="E27" i="2"/>
  <c r="E13" i="2"/>
  <c r="E38" i="2"/>
  <c r="E41" i="2"/>
  <c r="E42" i="2"/>
  <c r="E44" i="2"/>
  <c r="E32" i="2"/>
  <c r="E36" i="2"/>
  <c r="E37" i="2"/>
  <c r="E29" i="2"/>
  <c r="E39" i="2"/>
  <c r="E43" i="2"/>
  <c r="E47" i="2"/>
  <c r="E31" i="2"/>
  <c r="E40" i="2"/>
  <c r="E35" i="2"/>
  <c r="E33" i="2"/>
  <c r="E30" i="2"/>
  <c r="E46" i="2"/>
  <c r="E34" i="2"/>
  <c r="E45" i="2"/>
  <c r="E16" i="2"/>
  <c r="L232" i="2" l="1"/>
  <c r="L613" i="2" l="1"/>
  <c r="K613" i="2"/>
  <c r="L550" i="2"/>
  <c r="K550" i="2"/>
  <c r="L203" i="2" l="1"/>
  <c r="K203" i="2"/>
  <c r="L217" i="2"/>
  <c r="K217" i="2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<sst xmlns="http://schemas.openxmlformats.org/spreadsheetml/2006/main" count="4762" uniqueCount="1166">
  <si>
    <t>Porteur du projet</t>
  </si>
  <si>
    <t>Portée</t>
  </si>
  <si>
    <t>Typologie</t>
  </si>
  <si>
    <t>Acquisition</t>
  </si>
  <si>
    <t>Mise en conformité</t>
  </si>
  <si>
    <t>ARS</t>
  </si>
  <si>
    <t>Auvergne-Rhône-Alpes</t>
  </si>
  <si>
    <t>Bourgogne-Franche-Comté</t>
  </si>
  <si>
    <t>Bretagne</t>
  </si>
  <si>
    <t>Centre-Val de Loire</t>
  </si>
  <si>
    <t>Corse</t>
  </si>
  <si>
    <t>Grand Est</t>
  </si>
  <si>
    <t>Guadeloupe, Saint-Martin, Saint Barthélemy</t>
  </si>
  <si>
    <t>Guyane</t>
  </si>
  <si>
    <t>Hauts-de-France</t>
  </si>
  <si>
    <t>Île-de-France</t>
  </si>
  <si>
    <t>La Réunion</t>
  </si>
  <si>
    <t>Martinique</t>
  </si>
  <si>
    <t>Mayotte</t>
  </si>
  <si>
    <t>Normandie</t>
  </si>
  <si>
    <t>Nouvelle-Aquitaine</t>
  </si>
  <si>
    <t>Occitanie</t>
  </si>
  <si>
    <t>Pays de la Loire</t>
  </si>
  <si>
    <t>Provence-Alpes-Côte d'Azur</t>
  </si>
  <si>
    <t>Régionale</t>
  </si>
  <si>
    <t>Multirégionale</t>
  </si>
  <si>
    <t>Nationale</t>
  </si>
  <si>
    <t>Région porteuse</t>
  </si>
  <si>
    <t>Typologie du projet</t>
  </si>
  <si>
    <t>Portée du projet</t>
  </si>
  <si>
    <t>Nb d'ESSMS embarqués par le projet</t>
  </si>
  <si>
    <t>Période de financement</t>
  </si>
  <si>
    <t>GCSMS SEPIA 41</t>
  </si>
  <si>
    <t>AIDAPHI</t>
  </si>
  <si>
    <t>ASMAD</t>
  </si>
  <si>
    <t>RÉSIDENCE DE LA MOTHE</t>
  </si>
  <si>
    <t>ASSOCIATION DÉPARTEMENTALE DES PEP DU CHER</t>
  </si>
  <si>
    <t>EHPAD MARTIAL TAUGOURDEAU</t>
  </si>
  <si>
    <t>GHT SANTE 41 - CH SIMONE VEIL DE BLOIS</t>
  </si>
  <si>
    <t>GEDHIF 18</t>
  </si>
  <si>
    <t>CENTRE HOSPITALIER JACQUES CŒUR DE BOURGES</t>
  </si>
  <si>
    <t>Montant demandé</t>
  </si>
  <si>
    <t>SIRET</t>
  </si>
  <si>
    <t>AIMCP</t>
  </si>
  <si>
    <t>EHPAD PAPILLONS</t>
  </si>
  <si>
    <t>URPEP</t>
  </si>
  <si>
    <t>ORPEA</t>
  </si>
  <si>
    <t>FONDATION OVE</t>
  </si>
  <si>
    <t>ITINOVA</t>
  </si>
  <si>
    <t>AIMV</t>
  </si>
  <si>
    <t>ADAPEI 42</t>
  </si>
  <si>
    <t>GCSMS FHF AURA</t>
  </si>
  <si>
    <t>ADAPEI 69</t>
  </si>
  <si>
    <t>ORSAC</t>
  </si>
  <si>
    <t>ADAPEI 15</t>
  </si>
  <si>
    <t>ADAPEI 26</t>
  </si>
  <si>
    <t>SERVICE INFORMATIQUE PARTAGÉ POUR ESMS</t>
  </si>
  <si>
    <t>VIVASERVICES RIVE GAUCHE</t>
  </si>
  <si>
    <t>ADAPEI DE L'AIN</t>
  </si>
  <si>
    <t>ADSEA 15</t>
  </si>
  <si>
    <t>ELICS SERVICES 69003</t>
  </si>
  <si>
    <t>EPISEAH</t>
  </si>
  <si>
    <t>ADAPEI HAUTE LOIRE</t>
  </si>
  <si>
    <t>VIVRE CHEZ SOI</t>
  </si>
  <si>
    <t>ALLER PLUS HAUT</t>
  </si>
  <si>
    <t>SSIAD PLEIADES</t>
  </si>
  <si>
    <t>ASSOCIATION DÉPARTEMENTALE LES PEP 69/ML</t>
  </si>
  <si>
    <t>GROUPE ORPEA</t>
  </si>
  <si>
    <t>UGECAM</t>
  </si>
  <si>
    <t>MUTUALITE FRANCAISE COMTOISE SSAM</t>
  </si>
  <si>
    <t>EPNAK</t>
  </si>
  <si>
    <t>GEPY</t>
  </si>
  <si>
    <t>ACODEGE</t>
  </si>
  <si>
    <t>CH GASTON RAMON</t>
  </si>
  <si>
    <t>ADAPEI 58</t>
  </si>
  <si>
    <t>AHS FC</t>
  </si>
  <si>
    <t>GCSMS HESPERIA 71</t>
  </si>
  <si>
    <t>ADAPEI DU MORBIHAN - LES PAPILLONS BLANCS</t>
  </si>
  <si>
    <t>ASSOCIATION D'ACTION SOCIALE SAINT MICHEL</t>
  </si>
  <si>
    <t>ADAPEI-NOUELLES COTES D'ARMOR</t>
  </si>
  <si>
    <t>HOSPITALITÉ SAINT THOMAS DE VILLENEUVE</t>
  </si>
  <si>
    <t>LES PAPILLONS BLANCS DU FINISTERE</t>
  </si>
  <si>
    <t>ASSOCIATION DE SERVICES D'AIDE À DOMICILE MENÉ RANCE</t>
  </si>
  <si>
    <t>ALTYGO</t>
  </si>
  <si>
    <t>GCSMS APAHJAMISEP2</t>
  </si>
  <si>
    <t>TREGOR GOELO</t>
  </si>
  <si>
    <t>AHSM PA</t>
  </si>
  <si>
    <t>AHSM PH</t>
  </si>
  <si>
    <t>SERVICE INFORMATIQUE PARTAGÉ POUR ESMS PH</t>
  </si>
  <si>
    <t>SERVICE INFORMATIQUE PARTAGÉ POUR ESMS PE</t>
  </si>
  <si>
    <t>CHI CORTE-TATTONE</t>
  </si>
  <si>
    <t>ADPEP 2B</t>
  </si>
  <si>
    <t>UMCS</t>
  </si>
  <si>
    <t>APAMAD</t>
  </si>
  <si>
    <t>ADAPEI DE LA MEUSE</t>
  </si>
  <si>
    <t>SEISAAM</t>
  </si>
  <si>
    <t>CHU DE REIMS</t>
  </si>
  <si>
    <t>ASSOCIATION FONDATION BOMPARD</t>
  </si>
  <si>
    <t>ABRAPA</t>
  </si>
  <si>
    <t>ADAPEI PAPILLONS BLANCS D'ALSACE</t>
  </si>
  <si>
    <t>ASSOCIATION ADÈLE DE GLAUBITZ</t>
  </si>
  <si>
    <t>ASSOCIATION CMSEA</t>
  </si>
  <si>
    <t>APEI AUBE</t>
  </si>
  <si>
    <t>ASSOCIATION JEAN-BAPTISTE THIERY</t>
  </si>
  <si>
    <t>AEIM</t>
  </si>
  <si>
    <t>GCSMS MEUSE</t>
  </si>
  <si>
    <t>GROUPE SOS SENIORS</t>
  </si>
  <si>
    <t>CENTRE HOSPITALIER REGIONAL ET UNIVERSITAIRE DE NANCY</t>
  </si>
  <si>
    <t>ADAPAH</t>
  </si>
  <si>
    <t>CENTRE HOSPITALIER EMILE DURKHEIM</t>
  </si>
  <si>
    <t>ASSOCIATION DERVOISE D'ACTION SOCIALE ET MÉDICO SOCIALE</t>
  </si>
  <si>
    <t>OFFICE D'HYGIÈNE SOCIAL DE LORRAINE</t>
  </si>
  <si>
    <t>APEI DE LA VALLÉE DE L'ORNE</t>
  </si>
  <si>
    <t>CAISSE AUTONOME NATIONALE DE LA SECURITE SOCIALE DANS LES MINES  (CANSSM GROUPE FILIERIS)</t>
  </si>
  <si>
    <t>PAPILLONS BLANCS EN CHAMPAGNE</t>
  </si>
  <si>
    <t>ALYS</t>
  </si>
  <si>
    <t>HOPITAUX PRIVES DE METZ</t>
  </si>
  <si>
    <t>HOPITAL LOCAL DE MOLSHEIM</t>
  </si>
  <si>
    <t>CARREFOUR D'ACCOMPAGNEMENT PUBLIC SOCIAL (CAPS - ETABL PUBLIC DEPARTEMENTAL)</t>
  </si>
  <si>
    <t>AT PEP LOR'EST</t>
  </si>
  <si>
    <t>AXEO SERVICES SAINT-DIZIER / SARL JESSBEN</t>
  </si>
  <si>
    <t>GROUPE SAINT SAUVEUR</t>
  </si>
  <si>
    <t>ADAPEI DES VOSGES - ADAPEI88</t>
  </si>
  <si>
    <t>APH DES VOSGES DU NORD</t>
  </si>
  <si>
    <t>SOLUTIA CENTRE ALSACE</t>
  </si>
  <si>
    <t>ADEF RESIDENCES</t>
  </si>
  <si>
    <t>77564261400355</t>
  </si>
  <si>
    <t xml:space="preserve">UDAF 971 </t>
  </si>
  <si>
    <t>GCS</t>
  </si>
  <si>
    <t>AN NOU KOMBAT ANSANM TOUT INEGALITE DI JODLA</t>
  </si>
  <si>
    <t>ASS ADULTES ET JEUNES HANDICAPES GUYANE</t>
  </si>
  <si>
    <t>APEI DE SAINT-QUENTIN "LES PAPILLONS BLANCS"</t>
  </si>
  <si>
    <t>APEI LES PAPILLONS BLANCS DU CAMBRESIS</t>
  </si>
  <si>
    <t>ASSOCIATION LES PAPILLONS BLANCS DE DUNKERQUE</t>
  </si>
  <si>
    <t>APEI DE SOISSONS</t>
  </si>
  <si>
    <t>ASRL</t>
  </si>
  <si>
    <t>ADAPEI 80</t>
  </si>
  <si>
    <t>FONDATION PARTAGE ET VIE</t>
  </si>
  <si>
    <t>UNAPEI 60</t>
  </si>
  <si>
    <t>FEDERATION UNA 62</t>
  </si>
  <si>
    <t>PAPILLONS BLANCS DE ROUBAIX/TOURCOING</t>
  </si>
  <si>
    <t>ASSO LES PAPILLONS BLANCS DENAIN</t>
  </si>
  <si>
    <t>FONDATION SAVART</t>
  </si>
  <si>
    <t>ASSOCIATION LAIQUE POUR L'EDUCATION LA FORMATION LA PREVENTION ET L'AUTONOMIE</t>
  </si>
  <si>
    <t>EHPAD RESIDENCE LES OYATS</t>
  </si>
  <si>
    <t>EHPAD SAINT-RIQUIER</t>
  </si>
  <si>
    <t>FONDATION SCHADET-VERCOUSTRE</t>
  </si>
  <si>
    <t>ASSOCIATION CAZIN PERROCHAUD</t>
  </si>
  <si>
    <t>UNION DEPART ASSOC PARENT ENFANT INADAPT
UDE 62</t>
  </si>
  <si>
    <t>SARL LYS ARTOIS FRANDRES SERVICES</t>
  </si>
  <si>
    <t>ASSOCIATION APEI LES PAPILLONS BLANCS DE LILLE</t>
  </si>
  <si>
    <t>37830040400027</t>
  </si>
  <si>
    <t>77562808400060</t>
  </si>
  <si>
    <t>77562703700267</t>
  </si>
  <si>
    <t>38286437900062</t>
  </si>
  <si>
    <t>77562194900277</t>
  </si>
  <si>
    <t>79402103000018</t>
  </si>
  <si>
    <t>26590779000017</t>
  </si>
  <si>
    <t>26800024700018</t>
  </si>
  <si>
    <t>78352990200018</t>
  </si>
  <si>
    <t>78392904500228</t>
  </si>
  <si>
    <t>SESAME AUTISME</t>
  </si>
  <si>
    <t>ODYNÉO</t>
  </si>
  <si>
    <t>UNAPEI PAYS D'ALLIER</t>
  </si>
  <si>
    <t>LES PAPILLONS D'OR</t>
  </si>
  <si>
    <t>CIAS GRAND ANNECY</t>
  </si>
  <si>
    <t>DELTHA SAVOIE</t>
  </si>
  <si>
    <t>APAJH ISÈRE</t>
  </si>
  <si>
    <t>MUTUALITÉ FRANÇAISE ISÈRE</t>
  </si>
  <si>
    <t>MFBSSAM (VYV 3)</t>
  </si>
  <si>
    <t>GROUPE ASSOCIATIF HANDY'UP</t>
  </si>
  <si>
    <t>SOSM LA PROVIDENCE</t>
  </si>
  <si>
    <t>ASSOCIATION LE PARC</t>
  </si>
  <si>
    <t>UNION NATIONALE ADMR</t>
  </si>
  <si>
    <t>LES GENÊTS D'OR</t>
  </si>
  <si>
    <t>EHPAD KER JOSEPH</t>
  </si>
  <si>
    <t>ASSOCIATION DON BOSCO</t>
  </si>
  <si>
    <t>ASSOCIATION LA SOURCE</t>
  </si>
  <si>
    <t>AFPAI LES CÈDRES</t>
  </si>
  <si>
    <t>FÉDÉRATION ADMR 2B</t>
  </si>
  <si>
    <t>LA VIE ACTIVE</t>
  </si>
  <si>
    <t>LA NOUVELLE FORGE</t>
  </si>
  <si>
    <t>DOMI SOINS 62-59</t>
  </si>
  <si>
    <t>TEMPS DE VIE</t>
  </si>
  <si>
    <t>AESIO SANTE</t>
  </si>
  <si>
    <t>SAUVEGARDE 69</t>
  </si>
  <si>
    <t>AIN DOMICILE SERVICE</t>
  </si>
  <si>
    <t>ASSOCIATION LES SALINS DE BREGILLE</t>
  </si>
  <si>
    <t>EHPAD LE CHÂTEAU DES CROZES</t>
  </si>
  <si>
    <t>LES PAPILLONS BLANCS D'ENTRE SAONE ET LOIRE</t>
  </si>
  <si>
    <t>GHT SUD COTE D'OR</t>
  </si>
  <si>
    <t>CAISSE NATIONALE D'ASSURANCE MALADIE (UGECAM)</t>
  </si>
  <si>
    <t>APEI LONS LE SAUNIER</t>
  </si>
  <si>
    <t>HESPERIA 71</t>
  </si>
  <si>
    <t>GROUPEMENT DE COOPÉRATION SOCIALE ET MÉDICO-SOCIALE APAJH 22-29-35</t>
  </si>
  <si>
    <t>KAN ARMOR</t>
  </si>
  <si>
    <t>LA BOUSSELAIE FANDGUELIN</t>
  </si>
  <si>
    <t>GCSMS MORBIHAN</t>
  </si>
  <si>
    <t>ASSOCIATION ARGO</t>
  </si>
  <si>
    <t>ASAD ARGOAT</t>
  </si>
  <si>
    <t>ACTION ENFANCE</t>
  </si>
  <si>
    <t>ADAPEI 41 "LES PAPILLONS BLANCS"</t>
  </si>
  <si>
    <t>ASSOCIATION DÉPARTEMENTALE DES PUPILLES DE L'ENSEIGNEMENT PUBLIC DE L'INDRE (AVEC LE FAM ALGIRA)</t>
  </si>
  <si>
    <t>ASSOCIATION HD2A</t>
  </si>
  <si>
    <t>ASSOCIATION ARSEA</t>
  </si>
  <si>
    <t xml:space="preserve">ASSOCIATION ŒUVRE SAINT JOSEPH CLUNY </t>
  </si>
  <si>
    <t xml:space="preserve">ASSOCIATION GUADELOUPÉENNE POUR LA SAUVEGARDE L'ENFANT À L'ADULTE </t>
  </si>
  <si>
    <t xml:space="preserve">ASSOCIATION ACCUEIL LE BEL AGE </t>
  </si>
  <si>
    <t>ASSOCIATION KAHMA</t>
  </si>
  <si>
    <t xml:space="preserve">ASSOCIATION POUR ADULTES ET JEUNES HANDICAPÉS </t>
  </si>
  <si>
    <t>ASSOCIATION CHRÉTIENNE DES INSTITUTIONS SOCIALES ET DE SANTÉ DE FRANCE</t>
  </si>
  <si>
    <t>GCMS DU GRAND LILLE</t>
  </si>
  <si>
    <t>ASSOCIATION HOSPITALIÈRE NORD ARTOIS</t>
  </si>
  <si>
    <t>APEI MAUBEUGE</t>
  </si>
  <si>
    <t>SOCIÉTÉ D'ÉCONOMIE MIXTE LES HÉLIANTINES</t>
  </si>
  <si>
    <t>APEI VALENCIENNES</t>
  </si>
  <si>
    <t>ASSOCIATION AUTISME ET FAMILLES</t>
  </si>
  <si>
    <t>ASSOCIATION BÉTHANIE</t>
  </si>
  <si>
    <t>LES PEP GRAND OISE</t>
  </si>
  <si>
    <t>LA COMPASSION</t>
  </si>
  <si>
    <t>ASSOCIATION DE PARENTS D'ENFANTS INADAPTÉS
APEI DES 2 VALLÉES</t>
  </si>
  <si>
    <t>APPRENTIS D'AUTEUIL</t>
  </si>
  <si>
    <t>FONDATION L'ELAN RETROUVE</t>
  </si>
  <si>
    <t>CENTRE D'ACTION SOCIALE DE LA VILLE DE PARIS</t>
  </si>
  <si>
    <t>FONDATION LEOPOLD BELLAN</t>
  </si>
  <si>
    <t>ENVOLUDIA</t>
  </si>
  <si>
    <t>FONDATION DIACONESSES DE REUILLY</t>
  </si>
  <si>
    <t>FONDATION AULAGNIER</t>
  </si>
  <si>
    <t>UNAPEI HAUTS DE SEINE</t>
  </si>
  <si>
    <t>DOMUSVI</t>
  </si>
  <si>
    <t>FONDATION COS GLASBERG</t>
  </si>
  <si>
    <t>AUTISME EN IDF</t>
  </si>
  <si>
    <t>ARISSE</t>
  </si>
  <si>
    <t>VIVRE ET DEVENIR</t>
  </si>
  <si>
    <t>CROIX-ROUGE FRANCAISE</t>
  </si>
  <si>
    <t>APAJH 95</t>
  </si>
  <si>
    <t>AEDE</t>
  </si>
  <si>
    <t>LES AMIS DE GERMENOY</t>
  </si>
  <si>
    <t>ASSOCIATION AURORE</t>
  </si>
  <si>
    <t>SYNDICAT INTERCOMMUNAL DU MAINTIEN A DOMICILE</t>
  </si>
  <si>
    <t>ASSOCIATION ARPAVIE</t>
  </si>
  <si>
    <t>FONDATION DE ROTHSCHILD</t>
  </si>
  <si>
    <t>COALLIA</t>
  </si>
  <si>
    <t>SERVICE ESSONNIEN DU GRAND AGE</t>
  </si>
  <si>
    <t>ASSOCIATION DELOS APEI 78</t>
  </si>
  <si>
    <t>OEUVRE FALRET</t>
  </si>
  <si>
    <t>VYV 3 IDF</t>
  </si>
  <si>
    <t>GCSMS LES EHPAD PUBLICS DU VAL DE MARNE</t>
  </si>
  <si>
    <t>AVENIR APEI / MUTUELLE VIVRE ENSEMBLE</t>
  </si>
  <si>
    <t>MUTUALITE FONCTION PUBLIQUE ACTION SANTE SOCIALE</t>
  </si>
  <si>
    <t>APF FRANCE HANDICAP</t>
  </si>
  <si>
    <t>GROUPE SOS SOLIDARITES</t>
  </si>
  <si>
    <t>ESPOIR CFDJ</t>
  </si>
  <si>
    <t>ASSOCIATION MÉDICO PSYCHO PÉDAGOGIQUE VIALA</t>
  </si>
  <si>
    <t>ASS GESTION CTRE TOULOUSE-LAUTREC</t>
  </si>
  <si>
    <t>AFG AUTISME</t>
  </si>
  <si>
    <t>AMADPA</t>
  </si>
  <si>
    <t>ASS ADULTE JEUNE HANDICAPE 94</t>
  </si>
  <si>
    <t>AMSAV</t>
  </si>
  <si>
    <t>DOMIDOM SERVICES</t>
  </si>
  <si>
    <t>FAMILLES SERVICES</t>
  </si>
  <si>
    <t>COMITE D'ÉTUDES, D'ÉDUCATION ET DE SOINS AUPRES DES PERSONNES POLYHANDICAPEES</t>
  </si>
  <si>
    <t>LA RESIDENCE SOCIALE</t>
  </si>
  <si>
    <t>ENTRAIDE TRAVAIL ACCOMPAGNEMENT ET INSERTION</t>
  </si>
  <si>
    <t>LES JOURS HEUREUX</t>
  </si>
  <si>
    <t>APAJH LANGAGE ET INTEGRATION</t>
  </si>
  <si>
    <t>ASSISTANCE DEPENDANCE COMPLEA</t>
  </si>
  <si>
    <t>APAJH PARIS</t>
  </si>
  <si>
    <t>GDS SERVICES MARNE LA VALLEE</t>
  </si>
  <si>
    <t>SAD DES 3 FORETS</t>
  </si>
  <si>
    <t>ACEANE SERVICES</t>
  </si>
  <si>
    <t>FEDERATION APAJH</t>
  </si>
  <si>
    <t>GCS TESIS</t>
  </si>
  <si>
    <t>SCOPAD SA</t>
  </si>
  <si>
    <t>SCOPSIR</t>
  </si>
  <si>
    <t>OVE CARAIBES</t>
  </si>
  <si>
    <t>ETABLISSEMENT PUBLIC DE SANTE</t>
  </si>
  <si>
    <t>CENTRE HOSPITALIER SPECIALISE MAURICE DESPINOY</t>
  </si>
  <si>
    <t>MARTINIQUE AUTISME</t>
  </si>
  <si>
    <t>ASSOCIATION ENTRAIDE MONTJOLY</t>
  </si>
  <si>
    <t>OASIS</t>
  </si>
  <si>
    <t>APAJH-ADSM</t>
  </si>
  <si>
    <t>MLEZI MAORE</t>
  </si>
  <si>
    <t>MLEZI MAORE-MESSO</t>
  </si>
  <si>
    <t>FONDATION NORMANDIE GENERATIONS</t>
  </si>
  <si>
    <t>ASSOCIATION POUR L'ANIMATION DES FONDATIONS DU DOCTEUR GIBERT</t>
  </si>
  <si>
    <t>LA LIGUE HAVRAISE POUR L'AIDE AUX PERSONNES 
HANDICAPÉES</t>
  </si>
  <si>
    <t>ASSOCIATION DÉPARTEMENTALE DES AMIS ET
PARENTS DE PERSONNES AYANT UN HANDICAP
MENTAL DE L'ORNE  ADAPEI 61</t>
  </si>
  <si>
    <t>FONDATION ANAIS</t>
  </si>
  <si>
    <t>ADAPEI 27</t>
  </si>
  <si>
    <t>PAPILLONS BLANCS 76</t>
  </si>
  <si>
    <t>APEI CM 50</t>
  </si>
  <si>
    <t>ASSOCIATION PRE DE LA BATAILLE</t>
  </si>
  <si>
    <t xml:space="preserve">APAEI BOCAGE VIROIS </t>
  </si>
  <si>
    <t>EHPAD VAL DE SAIRE</t>
  </si>
  <si>
    <t>ASSOCIATION ROUENNAISE DE RÉADAPTATION DE L'ENFANCE DÉFICIENTE</t>
  </si>
  <si>
    <t>FONDATION FILSEINE</t>
  </si>
  <si>
    <t>BIEN A LA MAISON</t>
  </si>
  <si>
    <t>APAEI DES PAYS D'AUGE ET DE FALAISE</t>
  </si>
  <si>
    <t>AXEO SERVICES DIEPPE</t>
  </si>
  <si>
    <t>CONFIEZ NOUS - AVRANCHE SUR MANCHE / SAS MILAFER</t>
  </si>
  <si>
    <t>MOISSON NOUVELLE</t>
  </si>
  <si>
    <t>SA SAINT GABRIEL</t>
  </si>
  <si>
    <t>INSTITUTION MEDICO SOCIALE BOLBEC</t>
  </si>
  <si>
    <t>MUTUALITE FRANCAISE NORMANDIE (VYV3_PH)</t>
  </si>
  <si>
    <t>MUTUALITE FRANCAISE NORMANDIE (VYV3_DOM)</t>
  </si>
  <si>
    <t>ASSOCIATION DES AMIS DE JEAN BOSCO</t>
  </si>
  <si>
    <t>AAJD</t>
  </si>
  <si>
    <t>GHT EURE SEINE PAYS D OUCHE (HATEM)</t>
  </si>
  <si>
    <t>ACSEA</t>
  </si>
  <si>
    <t>CENTRE INTERCOMMUNAL D ACTION SOCIALE DU VAL DE SEE (HUCHET)</t>
  </si>
  <si>
    <t>26760234000072</t>
  </si>
  <si>
    <t>79499427700018</t>
  </si>
  <si>
    <t>78071704700309</t>
  </si>
  <si>
    <t>78085691000192</t>
  </si>
  <si>
    <t>26270874600017</t>
  </si>
  <si>
    <t>77556139200405</t>
  </si>
  <si>
    <t>20003716600093</t>
  </si>
  <si>
    <t>ADAPEI CHARENTE</t>
  </si>
  <si>
    <t>SA GROUPE KORIAN</t>
  </si>
  <si>
    <t>SSIAD ADHM</t>
  </si>
  <si>
    <t>SESSAD APAJH 86 - SITE DE VIVONNE</t>
  </si>
  <si>
    <t>EHPAD LE PRISSE</t>
  </si>
  <si>
    <t>SOLINCITE</t>
  </si>
  <si>
    <t>EHPAD RESIDENCE DE LA PLAINE</t>
  </si>
  <si>
    <t>CCAS-EHPAD ANDRE COMPAIN</t>
  </si>
  <si>
    <t>APAJH 23</t>
  </si>
  <si>
    <t>ARIMOC</t>
  </si>
  <si>
    <t>ADAPEI 33</t>
  </si>
  <si>
    <t>SSIAD CASTELSANTE</t>
  </si>
  <si>
    <t>ADAPEI DES PYRÉNÉES-ATLANTIQUES</t>
  </si>
  <si>
    <t>BTP RESIDENCES MEDICO SOCIALES</t>
  </si>
  <si>
    <t>GCSMS AUTISME FRANCE</t>
  </si>
  <si>
    <t>ADEI ACCOMPAGNER, DÉVELOPPER, EDUQUER, INSÉRER</t>
  </si>
  <si>
    <t>ASSOCIATION POUR LE DÉVELOPPEMENT, L'INSERTION, L'ACCOMPAGNEMENT DES PERSONNES HANDICAPÉES</t>
  </si>
  <si>
    <t>EHPAD LES BOUQUETS</t>
  </si>
  <si>
    <t>APEI PERIGUEUX</t>
  </si>
  <si>
    <t>ASSOCIATION DE BIENFAISANCE DE SEVRES-ANXAUMONT</t>
  </si>
  <si>
    <t>ELICS SERVICES</t>
  </si>
  <si>
    <t>ASSOCIATION RENOVATION</t>
  </si>
  <si>
    <t>AXEO SERVICE LA ROCHELLE</t>
  </si>
  <si>
    <t>INSTITUT DON BOSCO</t>
  </si>
  <si>
    <t>FONDATION BOCKE</t>
  </si>
  <si>
    <t>ADAPEI 79</t>
  </si>
  <si>
    <t>UNA LOT ET GARONNE</t>
  </si>
  <si>
    <t>ADGESSA</t>
  </si>
  <si>
    <t>ARCHE EN FRANCE</t>
  </si>
  <si>
    <t>ALGEEI (ASSOCIATION LAÏQUE DE GESTION D'ETABLISSEMENTS D'EDUCATION ET D'INSERTION</t>
  </si>
  <si>
    <t>EHPAD ANNA QUINQUAUD</t>
  </si>
  <si>
    <t>GROUPE MIEUX VIVRE</t>
  </si>
  <si>
    <t>GROUPE AFP</t>
  </si>
  <si>
    <t>FONDATION JACQUES CHIRAC</t>
  </si>
  <si>
    <t>INSTITUT NATIONAL DES JEUNES SOURDS DE BORDEAUX</t>
  </si>
  <si>
    <t>ADAPEI CORREZE SIÈGE</t>
  </si>
  <si>
    <t>ASSOCIATION EMMANUELLE</t>
  </si>
  <si>
    <t>33280351900302</t>
  </si>
  <si>
    <t>78117295200314</t>
  </si>
  <si>
    <t>44780047500124</t>
  </si>
  <si>
    <t>34175064400047</t>
  </si>
  <si>
    <t>26230960200114</t>
  </si>
  <si>
    <t>79325191900015</t>
  </si>
  <si>
    <t>49015168500206</t>
  </si>
  <si>
    <t>26640567900355</t>
  </si>
  <si>
    <t>78216138400147</t>
  </si>
  <si>
    <t>49384425200350</t>
  </si>
  <si>
    <t>26160063900023</t>
  </si>
  <si>
    <t>18330026800012</t>
  </si>
  <si>
    <t>77556664900205</t>
  </si>
  <si>
    <t>38379245400019</t>
  </si>
  <si>
    <t>43391243300011</t>
  </si>
  <si>
    <t>77558500300657</t>
  </si>
  <si>
    <t>77563873700350</t>
  </si>
  <si>
    <t>48841184400019</t>
  </si>
  <si>
    <t>51267423500019</t>
  </si>
  <si>
    <t>78134357900434</t>
  </si>
  <si>
    <t>77558499800196</t>
  </si>
  <si>
    <t>26232672100012</t>
  </si>
  <si>
    <t>78170365700218</t>
  </si>
  <si>
    <t>78158024600010</t>
  </si>
  <si>
    <t>80167372400044</t>
  </si>
  <si>
    <t>77558503700416</t>
  </si>
  <si>
    <t>53451254600035</t>
  </si>
  <si>
    <t>78190352100016</t>
  </si>
  <si>
    <t>31710026100138</t>
  </si>
  <si>
    <t>78215310000097</t>
  </si>
  <si>
    <t>37892515000237</t>
  </si>
  <si>
    <t>38910983600038</t>
  </si>
  <si>
    <t>78145678500265</t>
  </si>
  <si>
    <t>MUTUALITE FRANCAISE GRAND SUD</t>
  </si>
  <si>
    <t>FONDATION OPTEO</t>
  </si>
  <si>
    <t>ASSOCIATION YMCA DE COLOMIERS</t>
  </si>
  <si>
    <t>AGAPEI</t>
  </si>
  <si>
    <t>EHPAD LES BALCONS DU HAUTACAM</t>
  </si>
  <si>
    <t>CONVENTION DE COOPERATION INTER-ASSOCIATIONS 12</t>
  </si>
  <si>
    <t>ASSOCIATION POUR PERSONNES EN SITUATION DE HANDICAP_APSH34</t>
  </si>
  <si>
    <t>CESDV - INSTITUT DES JEUNES AVEUGLES TOULOUSE</t>
  </si>
  <si>
    <t>ETABLISSEMENT PUBLIC AUTONOME</t>
  </si>
  <si>
    <t>APEAI OUEST HERAULT</t>
  </si>
  <si>
    <t>EDENIS</t>
  </si>
  <si>
    <t>AJH 31</t>
  </si>
  <si>
    <t>ARSEAA</t>
  </si>
  <si>
    <t>ASSOCIATION RESO</t>
  </si>
  <si>
    <t>USSAP</t>
  </si>
  <si>
    <t>OBJECTIF EMERGENCE</t>
  </si>
  <si>
    <t>APAJH DU TARN</t>
  </si>
  <si>
    <t>GCSMS GALIGEN</t>
  </si>
  <si>
    <t>SAAD ADPAM</t>
  </si>
  <si>
    <t>ASEI</t>
  </si>
  <si>
    <t>EHPAD LA MAZIERE</t>
  </si>
  <si>
    <t>ASSOC L'ENFANCE CATALANE</t>
  </si>
  <si>
    <t>LE CLOS DU NID</t>
  </si>
  <si>
    <t>AFDAIM ADAPEI 11</t>
  </si>
  <si>
    <t>ADAPEI DES HAUTES-PYRÉNÉES</t>
  </si>
  <si>
    <t>ASA</t>
  </si>
  <si>
    <t>UGECAM OCCITANIE</t>
  </si>
  <si>
    <t>APAJH DE L'AUDE</t>
  </si>
  <si>
    <t>GHT HOPITAL LOZERE</t>
  </si>
  <si>
    <t>APEF MEAUX</t>
  </si>
  <si>
    <t>81317979301165</t>
  </si>
  <si>
    <t>77555638400474</t>
  </si>
  <si>
    <t>30335618200012</t>
  </si>
  <si>
    <t>26650002400010</t>
  </si>
  <si>
    <t>40125156602093</t>
  </si>
  <si>
    <t>77669289900029</t>
  </si>
  <si>
    <t>42459649200159</t>
  </si>
  <si>
    <t>31971357400113</t>
  </si>
  <si>
    <t>77694461300012</t>
  </si>
  <si>
    <t>20006733800018</t>
  </si>
  <si>
    <t>31884629200064</t>
  </si>
  <si>
    <t>44456253200069</t>
  </si>
  <si>
    <t>33479505100237</t>
  </si>
  <si>
    <t>37812847400277</t>
  </si>
  <si>
    <t>77572842100105</t>
  </si>
  <si>
    <t>77558121800192</t>
  </si>
  <si>
    <t>26480009500012</t>
  </si>
  <si>
    <t>77558124200366</t>
  </si>
  <si>
    <t>41846428500133</t>
  </si>
  <si>
    <t>30169125900115</t>
  </si>
  <si>
    <t>81168485100017</t>
  </si>
  <si>
    <t>77695144400020</t>
  </si>
  <si>
    <t>77558122600724</t>
  </si>
  <si>
    <t>26810102900026</t>
  </si>
  <si>
    <t>38409426400056</t>
  </si>
  <si>
    <t>31719552700013</t>
  </si>
  <si>
    <t>77619061300096</t>
  </si>
  <si>
    <t>77560897900206</t>
  </si>
  <si>
    <t>77555569100309</t>
  </si>
  <si>
    <t>77563900800017</t>
  </si>
  <si>
    <t>40248385300063</t>
  </si>
  <si>
    <t>52978422500417</t>
  </si>
  <si>
    <t>LNA</t>
  </si>
  <si>
    <t xml:space="preserve"> VYV3 </t>
  </si>
  <si>
    <t xml:space="preserve"> GCSMS 53 </t>
  </si>
  <si>
    <t>ASSOCIATION POUR ADULTES ET JEUNES HANDICAPÉS DE LOIRE-ATLANTIQUE</t>
  </si>
  <si>
    <t>CENTRE HOSPITALIER DE LAVAL</t>
  </si>
  <si>
    <t>CCAS EHPAD BETHANIE</t>
  </si>
  <si>
    <t>ADAPEI ARIA DE VENDEE</t>
  </si>
  <si>
    <t>ASSOCIATION DÉPARTEMENTALE D'AIDE À DOMICILE EN ACTIVITÉS REGROUPÉES</t>
  </si>
  <si>
    <t>FEDERATION ADMR VENDEE</t>
  </si>
  <si>
    <t>APEI OUEST 44</t>
  </si>
  <si>
    <t>ADAPEI DE LA SARTHE</t>
  </si>
  <si>
    <t>SSIAD</t>
  </si>
  <si>
    <t>RÉSIDENCES AU FIL DU LOIR</t>
  </si>
  <si>
    <t>VOIR ENSEMBLE</t>
  </si>
  <si>
    <t>ADIMC 72</t>
  </si>
  <si>
    <t>EKLA</t>
  </si>
  <si>
    <t>GCSMS PART'AGE 72</t>
  </si>
  <si>
    <t>AJA</t>
  </si>
  <si>
    <t>APAJH 5372</t>
  </si>
  <si>
    <t>HANDI ESPOIR</t>
  </si>
  <si>
    <t>ADMR ADES 44</t>
  </si>
  <si>
    <t>ADAPEI 44</t>
  </si>
  <si>
    <t>GNCRA</t>
  </si>
  <si>
    <t xml:space="preserve"> ŒUVRES DE PEN BRON </t>
  </si>
  <si>
    <t>EPMS ANJOU</t>
  </si>
  <si>
    <t>SAAD VIVA SERVICES</t>
  </si>
  <si>
    <t>ANJOU ACCOMPAGNEMENT</t>
  </si>
  <si>
    <t>CCAS EHPAD SAUMUR</t>
  </si>
  <si>
    <t>CIAS TERRE DE MONTAIGU</t>
  </si>
  <si>
    <t>CCAS DE LA ROCHE SUR YON</t>
  </si>
  <si>
    <t>FONDATION ST JEAN DE DIEU</t>
  </si>
  <si>
    <t>52926406100035</t>
  </si>
  <si>
    <t>77560561100141</t>
  </si>
  <si>
    <t>77560962100070</t>
  </si>
  <si>
    <t>13002630500016</t>
  </si>
  <si>
    <t>78602082600248</t>
  </si>
  <si>
    <t>26530023600014</t>
  </si>
  <si>
    <t>20006580300021</t>
  </si>
  <si>
    <t>77571510501032</t>
  </si>
  <si>
    <t>30122243600034</t>
  </si>
  <si>
    <t>30477444100055</t>
  </si>
  <si>
    <t>77560611400210</t>
  </si>
  <si>
    <t>77565238100283</t>
  </si>
  <si>
    <t>32476725000024</t>
  </si>
  <si>
    <t>26490032500012</t>
  </si>
  <si>
    <t>77566441000013</t>
  </si>
  <si>
    <t>32220365400106</t>
  </si>
  <si>
    <t>38305938300018</t>
  </si>
  <si>
    <t>13002523200013</t>
  </si>
  <si>
    <t>26490253700135</t>
  </si>
  <si>
    <t>30558811300012</t>
  </si>
  <si>
    <t>30294931800042</t>
  </si>
  <si>
    <t>84361634300037</t>
  </si>
  <si>
    <t>49958639400078</t>
  </si>
  <si>
    <t>26490089500014</t>
  </si>
  <si>
    <t>20007392200011</t>
  </si>
  <si>
    <t>41047526300043</t>
  </si>
  <si>
    <t>43505648600309</t>
  </si>
  <si>
    <t>26850085700316</t>
  </si>
  <si>
    <t>75331332900306</t>
  </si>
  <si>
    <t>77560540500593</t>
  </si>
  <si>
    <t>82415480100016</t>
  </si>
  <si>
    <t>ADSEA 06</t>
  </si>
  <si>
    <t>ADAR PROVENCE</t>
  </si>
  <si>
    <t>ARI</t>
  </si>
  <si>
    <t>OXANCE</t>
  </si>
  <si>
    <t>LES JARDINS DE MIRABEAU</t>
  </si>
  <si>
    <t>APAJH 83</t>
  </si>
  <si>
    <t>ASSOC LES ENFANTS DE LA BAIE DE BANDOL</t>
  </si>
  <si>
    <t>ADAR PROVENCE (SSIAD)</t>
  </si>
  <si>
    <t xml:space="preserve">EHPAD LE TILLEUL D'OR </t>
  </si>
  <si>
    <t>EHPAD LA SOUSTO</t>
  </si>
  <si>
    <t xml:space="preserve">AIDERA VAR </t>
  </si>
  <si>
    <t>ARCADE ASSISTANCES SERVICES</t>
  </si>
  <si>
    <t>ADAPEI 06</t>
  </si>
  <si>
    <t>UN HAMEAU POUR LA RETRAITE</t>
  </si>
  <si>
    <t>SAAD PROSENIORS ST LAURENT DU VAR</t>
  </si>
  <si>
    <t>IRSAM</t>
  </si>
  <si>
    <t>ASSOCIATION PHAR 83</t>
  </si>
  <si>
    <t>APREH</t>
  </si>
  <si>
    <t>GCSMS DES HUITS PAYS VAROIS</t>
  </si>
  <si>
    <t>ASSOCIATION MEDICO-SOCIALE DE PROVENCE</t>
  </si>
  <si>
    <t>EHPAD TONUS VITAMINE</t>
  </si>
  <si>
    <t>APEI D'ORANGE</t>
  </si>
  <si>
    <t>ASSOCIATION CQFD</t>
  </si>
  <si>
    <t>77576184400957</t>
  </si>
  <si>
    <t>77555221900591</t>
  </si>
  <si>
    <t>30142373700131</t>
  </si>
  <si>
    <t>33435347100553</t>
  </si>
  <si>
    <t>51008482500023</t>
  </si>
  <si>
    <t>31123276300103</t>
  </si>
  <si>
    <t>33215081200011</t>
  </si>
  <si>
    <t>26840035500015</t>
  </si>
  <si>
    <t>75205932900025</t>
  </si>
  <si>
    <t>48763101200027</t>
  </si>
  <si>
    <t>44065810200023</t>
  </si>
  <si>
    <t>77555226800408</t>
  </si>
  <si>
    <t>26130025500013</t>
  </si>
  <si>
    <t>53882461600048</t>
  </si>
  <si>
    <t>77555989100012</t>
  </si>
  <si>
    <t>83373669700024</t>
  </si>
  <si>
    <t>38349776500164</t>
  </si>
  <si>
    <t>13001857500014</t>
  </si>
  <si>
    <t>77556010500162</t>
  </si>
  <si>
    <t>40816416800010</t>
  </si>
  <si>
    <t>30364487600011</t>
  </si>
  <si>
    <t>41866765500033</t>
  </si>
  <si>
    <t>Nb d'ESSMS embarqués dans le projet</t>
  </si>
  <si>
    <t>Libellé</t>
  </si>
  <si>
    <t>Définition</t>
  </si>
  <si>
    <t>Objectifs du présent document</t>
  </si>
  <si>
    <t>Version</t>
  </si>
  <si>
    <t>Publication</t>
  </si>
  <si>
    <t>Montant net alloué</t>
  </si>
  <si>
    <t xml:space="preserve">MUTUELLE NATIONALE DU BIEN VIEILLIR </t>
  </si>
  <si>
    <t>Clés de lecture</t>
  </si>
  <si>
    <t>Agence Régionale de Santé (ARS) en charge du suivi du projet</t>
  </si>
  <si>
    <t>GALIS</t>
  </si>
  <si>
    <t>Reporting ARS</t>
  </si>
  <si>
    <t>GALIS, marge d'erreur globale estimée à 2%</t>
  </si>
  <si>
    <t>Source des données</t>
  </si>
  <si>
    <t>Nombre d'établissements et services sociaux et médico-sociaux (ESSMS) impliqués dans le projet</t>
  </si>
  <si>
    <t>Le tableau ci-dessous présente les libellés contenus dans l'onglet "Données projets" et précise leur définition et leur source</t>
  </si>
  <si>
    <t>SIVOM DU CANTON DE HEDE</t>
  </si>
  <si>
    <t>UNAPEI ALPES PROVENCE</t>
  </si>
  <si>
    <t>Code postal du porteur</t>
  </si>
  <si>
    <t>75</t>
  </si>
  <si>
    <t>93</t>
  </si>
  <si>
    <t>78</t>
  </si>
  <si>
    <t>92</t>
  </si>
  <si>
    <t>95</t>
  </si>
  <si>
    <t>77</t>
  </si>
  <si>
    <t>91</t>
  </si>
  <si>
    <t>94</t>
  </si>
  <si>
    <t>Ain</t>
  </si>
  <si>
    <t>Bourg-en-Bresse</t>
  </si>
  <si>
    <t>Aisne</t>
  </si>
  <si>
    <t>Laon</t>
  </si>
  <si>
    <t>Allier</t>
  </si>
  <si>
    <t>Moulins</t>
  </si>
  <si>
    <t>Alpes-de-Haute-Provence</t>
  </si>
  <si>
    <t>Digne</t>
  </si>
  <si>
    <t>Hautes-Alpes</t>
  </si>
  <si>
    <t>Gap</t>
  </si>
  <si>
    <t>Alpes-Maritimes</t>
  </si>
  <si>
    <t>Nice</t>
  </si>
  <si>
    <t>Ardèche</t>
  </si>
  <si>
    <t>Privas</t>
  </si>
  <si>
    <t>Ardennes</t>
  </si>
  <si>
    <t>Charleville-Mézières</t>
  </si>
  <si>
    <t>Ariège</t>
  </si>
  <si>
    <t>Foix</t>
  </si>
  <si>
    <t>Aube</t>
  </si>
  <si>
    <t>Troyes</t>
  </si>
  <si>
    <t>Aude</t>
  </si>
  <si>
    <t>Carcassonne</t>
  </si>
  <si>
    <t>Aveyron</t>
  </si>
  <si>
    <t>Rodez</t>
  </si>
  <si>
    <t>Bouches-du-Rhône</t>
  </si>
  <si>
    <t>Marseille</t>
  </si>
  <si>
    <t>Calvados</t>
  </si>
  <si>
    <t>Caen</t>
  </si>
  <si>
    <t>Cantal</t>
  </si>
  <si>
    <t>Aurillac</t>
  </si>
  <si>
    <t>Charente</t>
  </si>
  <si>
    <t>Angoulême</t>
  </si>
  <si>
    <t>Charente-Maritime</t>
  </si>
  <si>
    <t>La Rochelle</t>
  </si>
  <si>
    <t>Cher</t>
  </si>
  <si>
    <t>Bourges</t>
  </si>
  <si>
    <t>Corrèze</t>
  </si>
  <si>
    <t>Tulle</t>
  </si>
  <si>
    <t>Corse-du-Sud</t>
  </si>
  <si>
    <t>Ajaccio</t>
  </si>
  <si>
    <t>Haute-Corse</t>
  </si>
  <si>
    <t>Bastia</t>
  </si>
  <si>
    <t>Dijon</t>
  </si>
  <si>
    <t>Saint-Brieuc</t>
  </si>
  <si>
    <t>Creuse</t>
  </si>
  <si>
    <t>Guéret</t>
  </si>
  <si>
    <t>Dordogne</t>
  </si>
  <si>
    <t>Périgueux</t>
  </si>
  <si>
    <t>Doubs</t>
  </si>
  <si>
    <t>Besançon</t>
  </si>
  <si>
    <t>Drôme</t>
  </si>
  <si>
    <t>Valence</t>
  </si>
  <si>
    <t>Eure</t>
  </si>
  <si>
    <t>Évreux</t>
  </si>
  <si>
    <t>Eure-et-Loir</t>
  </si>
  <si>
    <t>Chartres</t>
  </si>
  <si>
    <t>Finistère</t>
  </si>
  <si>
    <t>Quimper</t>
  </si>
  <si>
    <t>Gard</t>
  </si>
  <si>
    <t>Nîmes</t>
  </si>
  <si>
    <t>Haute-Garonne</t>
  </si>
  <si>
    <t>Toulouse</t>
  </si>
  <si>
    <t>Gers</t>
  </si>
  <si>
    <t>Auch</t>
  </si>
  <si>
    <t>Gironde</t>
  </si>
  <si>
    <t>Bordeaux</t>
  </si>
  <si>
    <t>Hérault</t>
  </si>
  <si>
    <t>Montpellier</t>
  </si>
  <si>
    <t>Ille-et-Vilaine</t>
  </si>
  <si>
    <t>Rennes</t>
  </si>
  <si>
    <t>Indre</t>
  </si>
  <si>
    <t>Châteauroux</t>
  </si>
  <si>
    <t>Indre-et-Loire</t>
  </si>
  <si>
    <t>Tours</t>
  </si>
  <si>
    <t>Isère</t>
  </si>
  <si>
    <t>Grenoble</t>
  </si>
  <si>
    <t>Jura</t>
  </si>
  <si>
    <t>Lons-le-Saunier</t>
  </si>
  <si>
    <t>Landes</t>
  </si>
  <si>
    <t>Mont-de-Marsan</t>
  </si>
  <si>
    <t>Loir-et-Cher</t>
  </si>
  <si>
    <t>Blois</t>
  </si>
  <si>
    <t>Loire</t>
  </si>
  <si>
    <t>Saint-Étienne</t>
  </si>
  <si>
    <t>Haute-Loire</t>
  </si>
  <si>
    <t>Le Puy-en-Velay</t>
  </si>
  <si>
    <t>Loire-Atlantique</t>
  </si>
  <si>
    <t>Nantes</t>
  </si>
  <si>
    <t>Loiret</t>
  </si>
  <si>
    <t>Orléans</t>
  </si>
  <si>
    <t>Lot</t>
  </si>
  <si>
    <t>Cahors</t>
  </si>
  <si>
    <t>Lot-et-Garonne</t>
  </si>
  <si>
    <t>Agen</t>
  </si>
  <si>
    <t>Lozère</t>
  </si>
  <si>
    <t>Mende</t>
  </si>
  <si>
    <t>Maine-et-Loire</t>
  </si>
  <si>
    <t>Angers</t>
  </si>
  <si>
    <t>Manche</t>
  </si>
  <si>
    <t>Saint-Lô</t>
  </si>
  <si>
    <t>Marne</t>
  </si>
  <si>
    <t>Châlons-en-Champagne</t>
  </si>
  <si>
    <t>Haute-Marne</t>
  </si>
  <si>
    <t>Chaumont</t>
  </si>
  <si>
    <t>Mayenne</t>
  </si>
  <si>
    <t>Laval</t>
  </si>
  <si>
    <t>Meurthe-et-Moselle</t>
  </si>
  <si>
    <t>Nancy</t>
  </si>
  <si>
    <t>Meuse</t>
  </si>
  <si>
    <t>Bar-le-Duc</t>
  </si>
  <si>
    <t>Morbihan</t>
  </si>
  <si>
    <t>Vannes</t>
  </si>
  <si>
    <t>Moselle</t>
  </si>
  <si>
    <t>Metz</t>
  </si>
  <si>
    <t>Nièvre</t>
  </si>
  <si>
    <t>Nevers</t>
  </si>
  <si>
    <t>Nord</t>
  </si>
  <si>
    <t>Lille</t>
  </si>
  <si>
    <t>Oise</t>
  </si>
  <si>
    <t>Beauvais</t>
  </si>
  <si>
    <t>Orne</t>
  </si>
  <si>
    <t>Alençon</t>
  </si>
  <si>
    <t>Pas-de-Calais</t>
  </si>
  <si>
    <t>Arras</t>
  </si>
  <si>
    <t>Puy-de-Dôme</t>
  </si>
  <si>
    <t>Clermont-Ferrand</t>
  </si>
  <si>
    <t>Pyrénées-Atlantiques</t>
  </si>
  <si>
    <t>Pau</t>
  </si>
  <si>
    <t>Hautes-Pyrénées</t>
  </si>
  <si>
    <t>Tarbes</t>
  </si>
  <si>
    <t>Pyrénées-Orientales</t>
  </si>
  <si>
    <t>Perpignan</t>
  </si>
  <si>
    <t>Bas-Rhin</t>
  </si>
  <si>
    <t>Strasbourg</t>
  </si>
  <si>
    <t>Haut-Rhin</t>
  </si>
  <si>
    <t>Colmar</t>
  </si>
  <si>
    <t>Rhône</t>
  </si>
  <si>
    <t>Lyon</t>
  </si>
  <si>
    <t>Haute-Saône</t>
  </si>
  <si>
    <t>Vesoul</t>
  </si>
  <si>
    <t>Saône-et-Loire</t>
  </si>
  <si>
    <t>Mâcon</t>
  </si>
  <si>
    <t>Sarthe</t>
  </si>
  <si>
    <t>Le Mans</t>
  </si>
  <si>
    <t>Savoie</t>
  </si>
  <si>
    <t>Chambéry</t>
  </si>
  <si>
    <t>Haute-Savoie</t>
  </si>
  <si>
    <t>Annecy</t>
  </si>
  <si>
    <t>Paris</t>
  </si>
  <si>
    <t>Ile-de-France</t>
  </si>
  <si>
    <t>Seine-Maritime</t>
  </si>
  <si>
    <t>Rouen</t>
  </si>
  <si>
    <t>Seine-et-Marne</t>
  </si>
  <si>
    <t>Melun</t>
  </si>
  <si>
    <t>Yvelines</t>
  </si>
  <si>
    <t>Versailles</t>
  </si>
  <si>
    <t>Deux-Sèvres</t>
  </si>
  <si>
    <t>Niort</t>
  </si>
  <si>
    <t>Somme</t>
  </si>
  <si>
    <t>Amiens</t>
  </si>
  <si>
    <t>Tarn</t>
  </si>
  <si>
    <t>Albi</t>
  </si>
  <si>
    <t>Tarn-et-Garonne</t>
  </si>
  <si>
    <t>Montauban</t>
  </si>
  <si>
    <t>Var</t>
  </si>
  <si>
    <t>Toulon</t>
  </si>
  <si>
    <t>Vaucluse</t>
  </si>
  <si>
    <t>Avignon</t>
  </si>
  <si>
    <t>Vendée</t>
  </si>
  <si>
    <t>La Roche-sur-Yon</t>
  </si>
  <si>
    <t>Vienne</t>
  </si>
  <si>
    <t>Poitiers</t>
  </si>
  <si>
    <t>Haute-Vienne</t>
  </si>
  <si>
    <t>Limoges</t>
  </si>
  <si>
    <t>Vosges</t>
  </si>
  <si>
    <t>Épinal</t>
  </si>
  <si>
    <t>Yonne</t>
  </si>
  <si>
    <t>Auxerre</t>
  </si>
  <si>
    <t>Territoire-de-Belfort</t>
  </si>
  <si>
    <t>Belfort</t>
  </si>
  <si>
    <t>Essonne</t>
  </si>
  <si>
    <t>Évry</t>
  </si>
  <si>
    <t>Hauts-de-Seine</t>
  </si>
  <si>
    <t>Nanterre</t>
  </si>
  <si>
    <t>Seine-Saint-Denis</t>
  </si>
  <si>
    <t>Bobigny</t>
  </si>
  <si>
    <t>Val-de-Marne</t>
  </si>
  <si>
    <t>Créteil</t>
  </si>
  <si>
    <t>Pontoise</t>
  </si>
  <si>
    <t>Guadeloupe</t>
  </si>
  <si>
    <t>Basse-Terre</t>
  </si>
  <si>
    <t>Fort-de-France</t>
  </si>
  <si>
    <t>Cayenne</t>
  </si>
  <si>
    <t>Saint-Denis</t>
  </si>
  <si>
    <t>Dzaoudzi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</si>
  <si>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</si>
  <si>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</si>
  <si>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</si>
  <si>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</si>
  <si>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</si>
  <si>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</si>
  <si>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</si>
  <si>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</si>
  <si>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</si>
  <si>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20</t>
  </si>
  <si>
    <t>Numéro de département du porteur</t>
  </si>
  <si>
    <t>Nom du département du porteur</t>
  </si>
  <si>
    <t>N°</t>
  </si>
  <si>
    <t>Département</t>
  </si>
  <si>
    <t>Chef-lieu</t>
  </si>
  <si>
    <t>Région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</si>
  <si>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</si>
  <si>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</si>
  <si>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</si>
  <si>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</si>
  <si>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</si>
  <si>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</si>
  <si>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</si>
  <si>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</si>
  <si>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</si>
  <si>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</si>
  <si>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</si>
  <si>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Côte-d'Or</t>
  </si>
  <si>
    <t>22</t>
  </si>
  <si>
    <t>Côtes d'Armor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</si>
  <si>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</si>
  <si>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</si>
  <si>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</si>
  <si>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</si>
  <si>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</si>
  <si>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</si>
  <si>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</si>
  <si>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</si>
  <si>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</si>
  <si>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</si>
  <si>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</si>
  <si>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</si>
  <si>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</si>
  <si>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</si>
  <si>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</si>
  <si>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</si>
  <si>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</si>
  <si>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</si>
  <si>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</si>
  <si>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</si>
  <si>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</si>
  <si>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</si>
  <si>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</si>
  <si>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</si>
  <si>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</si>
  <si>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</si>
  <si>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</si>
  <si>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</si>
  <si>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</si>
  <si>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</si>
  <si>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</si>
  <si>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</si>
  <si>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</si>
  <si>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</si>
  <si>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</si>
  <si>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</si>
  <si>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</si>
  <si>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</si>
  <si>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</si>
  <si>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</si>
  <si>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</si>
  <si>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</si>
  <si>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</si>
  <si>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</si>
  <si>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</si>
  <si>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</si>
  <si>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</si>
  <si>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</si>
  <si>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</si>
  <si>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</si>
  <si>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</si>
  <si>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</si>
  <si>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76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</si>
  <si>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</si>
  <si>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</si>
  <si>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</si>
  <si>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</si>
  <si>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</si>
  <si>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</si>
  <si>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</si>
  <si>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</si>
  <si>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</si>
  <si>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</si>
  <si>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</si>
  <si>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</si>
  <si>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Val-D'Oise</t>
  </si>
  <si>
    <t>971</t>
  </si>
  <si>
    <t>972</t>
  </si>
  <si>
    <t>973</t>
  </si>
  <si>
    <t>974</t>
  </si>
  <si>
    <t>976</t>
  </si>
  <si>
    <t>Nom de département du porteur</t>
  </si>
  <si>
    <r>
      <t xml:space="preserve">Numéro SIRET de l'organisme </t>
    </r>
    <r>
      <rPr>
        <u/>
        <sz val="9"/>
        <rFont val="Calibri"/>
        <family val="2"/>
        <scheme val="minor"/>
      </rPr>
      <t>porteur de projet</t>
    </r>
  </si>
  <si>
    <r>
      <t xml:space="preserve">Raison sociale de l'organisme </t>
    </r>
    <r>
      <rPr>
        <u/>
        <sz val="9"/>
        <rFont val="Calibri"/>
        <family val="2"/>
        <scheme val="minor"/>
      </rPr>
      <t>portant le projet</t>
    </r>
  </si>
  <si>
    <r>
      <t xml:space="preserve">Code postal de l'organisme </t>
    </r>
    <r>
      <rPr>
        <u/>
        <sz val="9"/>
        <rFont val="Calibri"/>
        <family val="2"/>
        <scheme val="minor"/>
      </rPr>
      <t>portant le projet</t>
    </r>
  </si>
  <si>
    <r>
      <t xml:space="preserve">Numéro de département de l'organisme </t>
    </r>
    <r>
      <rPr>
        <u/>
        <sz val="9"/>
        <rFont val="Calibri"/>
        <family val="2"/>
        <scheme val="minor"/>
      </rPr>
      <t>portant le projet</t>
    </r>
  </si>
  <si>
    <r>
      <t xml:space="preserve">Nom de département de l'organisme </t>
    </r>
    <r>
      <rPr>
        <u/>
        <sz val="9"/>
        <rFont val="Calibri"/>
        <family val="2"/>
        <scheme val="minor"/>
      </rPr>
      <t>portant le projet</t>
    </r>
  </si>
  <si>
    <r>
      <t>Projets instruits au niveau régional (</t>
    </r>
    <r>
      <rPr>
        <b/>
        <sz val="9"/>
        <rFont val="Calibri"/>
        <family val="2"/>
        <scheme val="minor"/>
      </rPr>
      <t>portée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régionale</t>
    </r>
    <r>
      <rPr>
        <sz val="9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 xml:space="preserve">multirégionale) </t>
    </r>
    <r>
      <rPr>
        <sz val="9"/>
        <rFont val="Calibri"/>
        <family val="2"/>
        <scheme val="minor"/>
      </rPr>
      <t xml:space="preserve"> ou national (</t>
    </r>
    <r>
      <rPr>
        <b/>
        <sz val="9"/>
        <rFont val="Calibri"/>
        <family val="2"/>
        <scheme val="minor"/>
      </rPr>
      <t>portée</t>
    </r>
    <r>
      <rPr>
        <sz val="9"/>
        <rFont val="Calibri"/>
        <family val="2"/>
        <scheme val="minor"/>
      </rPr>
      <t xml:space="preserve"> </t>
    </r>
    <r>
      <rPr>
        <b/>
        <sz val="9"/>
        <rFont val="Calibri"/>
        <family val="2"/>
        <scheme val="minor"/>
      </rPr>
      <t>nationale)</t>
    </r>
  </si>
  <si>
    <t>Montant de la subvention demandée par le porteur de projet lors du dépôt de sa demande de financement</t>
  </si>
  <si>
    <r>
      <rPr>
        <b/>
        <sz val="9"/>
        <color theme="1"/>
        <rFont val="Calibri"/>
        <family val="2"/>
        <scheme val="minor"/>
      </rPr>
      <t>Point d'attention</t>
    </r>
    <r>
      <rPr>
        <sz val="9"/>
        <color theme="1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 xml:space="preserve">Les montants des subventions allouées aux projets financés sont calculés sur la base des régles édictées par les instructions ESMS Numérique relatives à chaque période de financement. Ce montant dépend du nombre d'ESSMS embarqués, de leur typologie (acquisition/mise en conformité), de leur portée (national/régional-multirégional), ainsi que de la présence ou non des organismes gestionnaires (OG) de petite taille. Il est à noter que l’attribution d’un financement plus élevé que ce qui est demandé par le porteur est possible par exception si l’ARS estime que le porteur a sous-évalué son besoin de financement, tout en respectant les montants maximums autorisés dans l’instruction.  </t>
    </r>
  </si>
  <si>
    <t>ADAPEI 35</t>
  </si>
  <si>
    <t>Champ d'activité du porteur de projet</t>
  </si>
  <si>
    <t>PA</t>
  </si>
  <si>
    <t>Domicile</t>
  </si>
  <si>
    <t>Autre</t>
  </si>
  <si>
    <t>PH</t>
  </si>
  <si>
    <t>Social</t>
  </si>
  <si>
    <t>PDE</t>
  </si>
  <si>
    <t>Mixte</t>
  </si>
  <si>
    <t>MESSIDOR</t>
  </si>
  <si>
    <t>ASSOCIATION BETHANIE</t>
  </si>
  <si>
    <t>HABITAT ET HUMANISME SOIN</t>
  </si>
  <si>
    <t>AGE ET PERSPECTIVES LYON 6</t>
  </si>
  <si>
    <t>ABC SERVICES A LA PERSONNE</t>
  </si>
  <si>
    <t>A COTE</t>
  </si>
  <si>
    <t>DOMICILAT MONTELIMAR</t>
  </si>
  <si>
    <t>AFIPH</t>
  </si>
  <si>
    <t>ASEA 43</t>
  </si>
  <si>
    <t>ADAPEI 63</t>
  </si>
  <si>
    <t>ASSOCIATION LYONNAISE DE GESTION DES ÉTABLISSEMENTS POUR PERSONNES DEFICIENTES</t>
  </si>
  <si>
    <t>CAPSO</t>
  </si>
  <si>
    <t>PRADO EDUCATION</t>
  </si>
  <si>
    <t>ASSOCIATION LA ROCHE</t>
  </si>
  <si>
    <t>ADIHAM</t>
  </si>
  <si>
    <t>QUIEDOM43</t>
  </si>
  <si>
    <t>SAGESS</t>
  </si>
  <si>
    <t>SIP ESMS</t>
  </si>
  <si>
    <t>SIP-ESMS / EHPAD PA</t>
  </si>
  <si>
    <t>SIP-ESMS / ESPOIR 73PH</t>
  </si>
  <si>
    <t>AMEC 71</t>
  </si>
  <si>
    <t>UNA JOIGNY CHARNY</t>
  </si>
  <si>
    <t>DOMICILE 90</t>
  </si>
  <si>
    <t>Territoire de Belfort</t>
  </si>
  <si>
    <t>Renouvellement</t>
  </si>
  <si>
    <t>GCSMS PARTAGE</t>
  </si>
  <si>
    <t>EPSMS AR GOUED</t>
  </si>
  <si>
    <t>EHPAD MONT LE ROUX</t>
  </si>
  <si>
    <t>ARASS</t>
  </si>
  <si>
    <t>MAISON SAINTE FAMILLE</t>
  </si>
  <si>
    <t>ARC EN REVE</t>
  </si>
  <si>
    <t>ADAPEI LES NOUELLES</t>
  </si>
  <si>
    <t>FONDATION ILDYS</t>
  </si>
  <si>
    <t>APASE</t>
  </si>
  <si>
    <t>APHL</t>
  </si>
  <si>
    <t>AIDAPHI 45 PDE</t>
  </si>
  <si>
    <t>AGEVIE 37</t>
  </si>
  <si>
    <t>DESTIA</t>
  </si>
  <si>
    <t>ASLD 41</t>
  </si>
  <si>
    <t>ADPEP 45</t>
  </si>
  <si>
    <t>ADAPEI 37</t>
  </si>
  <si>
    <t>AUXILIFE 45</t>
  </si>
  <si>
    <t>ADAPEI Corse Du Sud</t>
  </si>
  <si>
    <t>EHPAD U SERENU</t>
  </si>
  <si>
    <t>Association ARSEA</t>
  </si>
  <si>
    <t>2A</t>
  </si>
  <si>
    <t>2B</t>
  </si>
  <si>
    <t>CENTRE HOSPITALIER VERDUN SAINT-MIHIEL</t>
  </si>
  <si>
    <t>APEDI ALSACE</t>
  </si>
  <si>
    <t>ASSOCIATION FRONTALIÈRE DES AMIS ET PARENTS DE PERSONNES HANDICAPÉES MENTALES</t>
  </si>
  <si>
    <t>FONDATION VINCENT DE PAUL</t>
  </si>
  <si>
    <t>ASSOCIATION BARTISCHGUT</t>
  </si>
  <si>
    <t>A2MICILE EUROPE</t>
  </si>
  <si>
    <t>ASSOCIATION ELAN ARGONNAIS</t>
  </si>
  <si>
    <t>ASSOCIATION RÉGIONALE SPÉCIALISÉE D’ACTION SOCIALE, D’ÉDUCATION ET D’ANIMATION</t>
  </si>
  <si>
    <t>ASSOCIATION SAREPTA</t>
  </si>
  <si>
    <t>AASEAA-SE10</t>
  </si>
  <si>
    <t>ASSOCIATION DE SOINS INFIRMIERS ET MÉNAGERS DE L'AGGLOMÉRATION TROYENNE</t>
  </si>
  <si>
    <t>ASSOCIATION APEI</t>
  </si>
  <si>
    <t>ASSOCIATION LE BOIS L ABBESSE</t>
  </si>
  <si>
    <t>ADAVIE</t>
  </si>
  <si>
    <t>FONDATION SAINT CHARLES DE NANCY</t>
  </si>
  <si>
    <t>SERVICES A LA PERSONNE DU BARROIS (CENTRE SERVICES)</t>
  </si>
  <si>
    <t>Association aide enfance adolescence</t>
  </si>
  <si>
    <t>ADOMI'SERV-97310</t>
  </si>
  <si>
    <t>ASSOCIATION DES PARENTS &amp; AMIS DES DÉFICIENTS AUDITIFS DE GUYANE (APADAG)</t>
  </si>
  <si>
    <t>PEP 62</t>
  </si>
  <si>
    <t>APAJH</t>
  </si>
  <si>
    <t>ASSOCIATION LES PAPILLONS BLANCS D'HAZEBROUCK</t>
  </si>
  <si>
    <t>AJP</t>
  </si>
  <si>
    <t>PEP 80</t>
  </si>
  <si>
    <t>AYLF</t>
  </si>
  <si>
    <t>AUTONOMY</t>
  </si>
  <si>
    <t>ASSAD TRILPORT</t>
  </si>
  <si>
    <t>AIDE A DOMICILE CENTRE 77</t>
  </si>
  <si>
    <t>ASSOCIATION ALTERITE</t>
  </si>
  <si>
    <t>CITES CARITAS</t>
  </si>
  <si>
    <t>FONDATION DE L'ARMEE DU SALUT (PA PH PDS)</t>
  </si>
  <si>
    <t>FONDATION DE L'ARMEE DU SALUT (PDE)</t>
  </si>
  <si>
    <t>ACCOMPAGNEMENT LIEUX DE VIE ENTRAIDE</t>
  </si>
  <si>
    <t>CJPG - SOLEMNES</t>
  </si>
  <si>
    <t>ADOPA</t>
  </si>
  <si>
    <t>SAD ALZHEIMER SERVICES</t>
  </si>
  <si>
    <t>LNA RETRAITE</t>
  </si>
  <si>
    <t>LE SERVICE A VOTRE PORTE (TOUT A DOM SERVICES 77340)</t>
  </si>
  <si>
    <t>ELICS SERVICES 78600</t>
  </si>
  <si>
    <t>SOCIETE PHILANTHROPIQUE</t>
  </si>
  <si>
    <t>FONDATION LÉOPOLD BELLAN</t>
  </si>
  <si>
    <t>CROIX ROUGE FRANÇAISE (PDE)</t>
  </si>
  <si>
    <t>ENTRAIDE UNION</t>
  </si>
  <si>
    <t>ASSOCIATION LE MOULIN VERT</t>
  </si>
  <si>
    <t>ASSOCIATION POUR L'INSERTION, L'EDUCATION ET LES SOINS</t>
  </si>
  <si>
    <t>APEI DE LA BOUCLE DE LA SEINE</t>
  </si>
  <si>
    <t>LES PAPILLONS BLANCS DE LA COLLINE</t>
  </si>
  <si>
    <t>ASSOCIATION DE PREVENTION SOINS ET INSERTION</t>
  </si>
  <si>
    <t>FONDATION PERCE-NEIGE</t>
  </si>
  <si>
    <t>DROIT D'ENFANCE</t>
  </si>
  <si>
    <t>AFASER</t>
  </si>
  <si>
    <t>ASSOCIATION MONSIEUR VINCENT</t>
  </si>
  <si>
    <t>MONSERVAL - AXEO SERVICES VALLEE DE CHEVREUSE</t>
  </si>
  <si>
    <t>PRORESAP PROXIM SERVICES</t>
  </si>
  <si>
    <t>HESTIA</t>
  </si>
  <si>
    <t>ADAPEI</t>
  </si>
  <si>
    <t>GROUPEMENT COOPÉRATIF DE MARTINIQUE POUR LA PROMOTION DES PERSONNES INADAPTÉES ET HANDICAPÉES</t>
  </si>
  <si>
    <t>Fédération APAJH</t>
  </si>
  <si>
    <t>ASSOCIATION FAHAMOU MAECHA</t>
  </si>
  <si>
    <t>MESSO</t>
  </si>
  <si>
    <t>IDEFHI</t>
  </si>
  <si>
    <t>CENTRE COMMUNAL D'ACTION SOCIALE D'YVETOT</t>
  </si>
  <si>
    <t>PEP 76</t>
  </si>
  <si>
    <t>UNA DU CALVADOS</t>
  </si>
  <si>
    <t>ASSOCIATION SOINS SANTE-CHERBOURG</t>
  </si>
  <si>
    <t>SEMINOR</t>
  </si>
  <si>
    <t>EHAD ASTERINA</t>
  </si>
  <si>
    <t>UNA DU PAYS D OUCHE ET D AUGE ET D ARGENTAN</t>
  </si>
  <si>
    <t>MUTUALITE FRANCAISE NORMANDIE (VYV3_PA)</t>
  </si>
  <si>
    <t>ŒUVRE NOTRE DAME</t>
  </si>
  <si>
    <t>LES PAPILLONS BLANCS DE PONT-AUDEMER ET DES CANTONS DE LA RISLE</t>
  </si>
  <si>
    <t>FOYER DE CLUNY</t>
  </si>
  <si>
    <t>RESEAU PUBLIC DEPARTEMENTAL D'AIDE A DOMICILE</t>
  </si>
  <si>
    <t>SYNDICAT MIXTE AGENCE LANDAISE POUR L'INFORMATIQUE</t>
  </si>
  <si>
    <t>CCAS EHPAD CHAMPAGNE MOUTON</t>
  </si>
  <si>
    <t>EHPAD AQUITANIA RATTACHE AU CH DE SAINTONGE</t>
  </si>
  <si>
    <t>EHPAD FONFREDE</t>
  </si>
  <si>
    <t>EHPAD PORTE D'AQUITAINE</t>
  </si>
  <si>
    <t>RESIDENCE EULALIE</t>
  </si>
  <si>
    <t>ASSOCIATION EUROPEENNE DES HANDICAPES MOTEURS</t>
  </si>
  <si>
    <t>ASSOCIATION DOMICILE SANTE</t>
  </si>
  <si>
    <t>SSIAD A CASE</t>
  </si>
  <si>
    <t>SSIAD SOINS SERVICES</t>
  </si>
  <si>
    <t>ASSOCIATION NAVICULE BLEUE</t>
  </si>
  <si>
    <t>JEAM</t>
  </si>
  <si>
    <t>ADAPEI DES LANDES</t>
  </si>
  <si>
    <t>PEP 64</t>
  </si>
  <si>
    <t>ASSOCIATION LES PEP 87</t>
  </si>
  <si>
    <t>ASSOCIATION ALTHEA</t>
  </si>
  <si>
    <t>Extension de la grappe SOLINCITE</t>
  </si>
  <si>
    <t>CAMINANTE</t>
  </si>
  <si>
    <t>EHPAD SUZANNE VALADON</t>
  </si>
  <si>
    <t>ADAGES</t>
  </si>
  <si>
    <t>EPAS 65</t>
  </si>
  <si>
    <t>CCAS DE LODÉVE</t>
  </si>
  <si>
    <t>CH LOURDES_PA OCCITANIE</t>
  </si>
  <si>
    <t>ANRAS</t>
  </si>
  <si>
    <t>EHPAD LA THESAUQUE</t>
  </si>
  <si>
    <t>BON SAUVEUR ALBY _ PASTEL</t>
  </si>
  <si>
    <t>APAJH 09</t>
  </si>
  <si>
    <t>APEI ADAR</t>
  </si>
  <si>
    <t>MUTUALITE FRANCAISE AVEYRON</t>
  </si>
  <si>
    <t>EHPAD CASTELGIROU</t>
  </si>
  <si>
    <t>JEAN GAILHAC</t>
  </si>
  <si>
    <t>ASSOCIATION VALLE DE L'HERAULT</t>
  </si>
  <si>
    <t>UNA OCCITANIE</t>
  </si>
  <si>
    <t>GCSMS 53 (grappe 2)</t>
  </si>
  <si>
    <t>EHPAD Mer et Pins</t>
  </si>
  <si>
    <t>ASSOCIATION GEIST MAYENNE</t>
  </si>
  <si>
    <t>ASSOCIATION KYPSELI</t>
  </si>
  <si>
    <t>ARPEP</t>
  </si>
  <si>
    <t>ASSOCIATION LES AMIS DE LA PROVIDENCE</t>
  </si>
  <si>
    <t>ASSISTANCE SARTHE</t>
  </si>
  <si>
    <t>ADAMAD</t>
  </si>
  <si>
    <t>AREAMS</t>
  </si>
  <si>
    <t>AREAMS &amp; Co</t>
  </si>
  <si>
    <t>AFM TELETHON</t>
  </si>
  <si>
    <t>ASSOCIATION MONJOIE</t>
  </si>
  <si>
    <t>Association LA JONCIERE</t>
  </si>
  <si>
    <t>ASSOCIATION APEI SABLÉ-SOLESMES</t>
  </si>
  <si>
    <t>ADMR Vaucluse</t>
  </si>
  <si>
    <t>AIDADOMI</t>
  </si>
  <si>
    <t>ADMR BDR</t>
  </si>
  <si>
    <t>APGS SAP</t>
  </si>
  <si>
    <r>
      <t>Dans le cadre d'un projet, les établissements peuvent engager (i) l'</t>
    </r>
    <r>
      <rPr>
        <b/>
        <sz val="9"/>
        <rFont val="Calibri"/>
        <family val="2"/>
        <scheme val="minor"/>
      </rPr>
      <t>acquisition</t>
    </r>
    <r>
      <rPr>
        <sz val="9"/>
        <rFont val="Calibri"/>
        <family val="2"/>
        <scheme val="minor"/>
      </rPr>
      <t xml:space="preserve"> d'une solution DUI, (ii) une </t>
    </r>
    <r>
      <rPr>
        <b/>
        <sz val="9"/>
        <rFont val="Calibri"/>
        <family val="2"/>
        <scheme val="minor"/>
      </rPr>
      <t>mise en conformité</t>
    </r>
    <r>
      <rPr>
        <sz val="9"/>
        <rFont val="Calibri"/>
        <family val="2"/>
        <scheme val="minor"/>
      </rPr>
      <t xml:space="preserve"> (évolution) d'une solution DUI existante ou (iii) le </t>
    </r>
    <r>
      <rPr>
        <b/>
        <sz val="9"/>
        <rFont val="Calibri"/>
        <family val="2"/>
        <scheme val="minor"/>
      </rPr>
      <t>renouvellement</t>
    </r>
    <r>
      <rPr>
        <sz val="9"/>
        <rFont val="Calibri"/>
        <family val="2"/>
        <scheme val="minor"/>
      </rPr>
      <t xml:space="preserve"> d'une solution de DUI (l'établissement est déjà doté d'une solution et en implémente une autre). Dans les cas des projets mixtes, la typologie majoritaire du regroupement (grappe) est mentionnée.</t>
    </r>
  </si>
  <si>
    <r>
      <t xml:space="preserve">Année durant laquelle le projet a été financé : </t>
    </r>
    <r>
      <rPr>
        <b/>
        <sz val="9"/>
        <rFont val="Calibri"/>
        <family val="2"/>
        <scheme val="minor"/>
      </rPr>
      <t>2021</t>
    </r>
    <r>
      <rPr>
        <sz val="9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 xml:space="preserve">2022 </t>
    </r>
    <r>
      <rPr>
        <sz val="9"/>
        <rFont val="Calibri"/>
        <family val="2"/>
        <scheme val="minor"/>
      </rPr>
      <t>ou</t>
    </r>
    <r>
      <rPr>
        <b/>
        <sz val="9"/>
        <rFont val="Calibri"/>
        <family val="2"/>
        <scheme val="minor"/>
      </rPr>
      <t xml:space="preserve"> 2023</t>
    </r>
    <r>
      <rPr>
        <sz val="9"/>
        <rFont val="Calibri"/>
        <family val="2"/>
        <scheme val="minor"/>
      </rPr>
      <t>.</t>
    </r>
  </si>
  <si>
    <t>v2.0</t>
  </si>
  <si>
    <t>AHI</t>
  </si>
  <si>
    <t>ACPPA</t>
  </si>
  <si>
    <t>Extension de la grappe ADAPEI CHARENTE</t>
  </si>
  <si>
    <t>Extension de la grappe GCSMS FHF AURA</t>
  </si>
  <si>
    <t>Extension de la grappe SIP ESMS</t>
  </si>
  <si>
    <t>Extension de la grappe AHSM</t>
  </si>
  <si>
    <t>Extension de la grappe SSIAD PLEIADES</t>
  </si>
  <si>
    <t>Extension de la grappe TREGOR GOELO</t>
  </si>
  <si>
    <t>Extension de la grappe EHPAD LE PRISSE</t>
  </si>
  <si>
    <t>Extension de la grappe ETABLISSEMENT PUBLIC AUTONOME</t>
  </si>
  <si>
    <t>Extension de la grappe GHT HOPITAL LOZERE</t>
  </si>
  <si>
    <t xml:space="preserve">Extension de la grappe RESO </t>
  </si>
  <si>
    <t>Extension de la grappe CLOS DU NID</t>
  </si>
  <si>
    <t>Extension de la grappe AIDAPHI PH</t>
  </si>
  <si>
    <t>Extension de la grappe APH DES VOSGES DU NORD</t>
  </si>
  <si>
    <t>Extension de la grappe ALYS</t>
  </si>
  <si>
    <t>Extension de la grappe UNA 62</t>
  </si>
  <si>
    <t>Extension de la grappe LES AILES DEPLOYEES</t>
  </si>
  <si>
    <t>Extension de la grappe AEDE</t>
  </si>
  <si>
    <t>Extension de la grappe ARIMOC</t>
  </si>
  <si>
    <t>Extension de la grappe MIEUX VIVRE</t>
  </si>
  <si>
    <t>Extension de la grappe Fondation Jacques Chirac</t>
  </si>
  <si>
    <t>Extension de la grappe ADAPEI DES PYRÉNÉES-ATLANTIQUES</t>
  </si>
  <si>
    <t>Extension dela grappe APAJH DE L'AUDE</t>
  </si>
  <si>
    <t>Extension de la grappe FONDATION OPTEO</t>
  </si>
  <si>
    <t>Extension de la grappe ASSOCIATION PHAR 83</t>
  </si>
  <si>
    <t>Extension de la grappe AGAPEI</t>
  </si>
  <si>
    <t>Extension de la grappe ASSOCIATION DE BIENFAISANCE DE SEVRES-ANXAUMONT</t>
  </si>
  <si>
    <t>L'ADAPT</t>
  </si>
  <si>
    <t>FONDATION DES AMIS DE L'ATELIER</t>
  </si>
  <si>
    <t>GNCHR</t>
  </si>
  <si>
    <t>HOPITAL DU PAYS SALONAIS</t>
  </si>
  <si>
    <t>ADDICTIONS FRANCE</t>
  </si>
  <si>
    <t>Liste des projets bénéficiaires du programme ESMS Numérique à fin 2023</t>
  </si>
  <si>
    <t>Ce document référence l'ensemble des projets bénéficiaires d'un financement du programme ESMS Numérique depuis son lancement en 2021 jusqu'à fin 2023.</t>
  </si>
  <si>
    <t>ASSOCIATION LA LAUSADA (UNA)</t>
  </si>
  <si>
    <t>SOLIDARITÉ FAMILIALE (UNA)</t>
  </si>
  <si>
    <t>Champ d'activité</t>
  </si>
  <si>
    <t>PDS</t>
  </si>
  <si>
    <t>PJM</t>
  </si>
  <si>
    <t>AMICIAL</t>
  </si>
  <si>
    <t>LA CADIERE</t>
  </si>
  <si>
    <t>LE NAI</t>
  </si>
  <si>
    <t>PRODIXOM SERVICES</t>
  </si>
  <si>
    <t>SA LE CHENE VERT</t>
  </si>
  <si>
    <t>TENDRE UNE MAIN</t>
  </si>
  <si>
    <t>ADMR ALPES MARITIMES</t>
  </si>
  <si>
    <t>Extension de la grappe ADEF RESIDENCES</t>
  </si>
  <si>
    <t>CH VALENCIENNES</t>
  </si>
  <si>
    <t>APEI DE SAINT OMER</t>
  </si>
  <si>
    <t>EHPAD LOUISE MICHEL</t>
  </si>
  <si>
    <t>SSIAD MARQUISE</t>
  </si>
  <si>
    <t>LES HORTENSIAS</t>
  </si>
  <si>
    <t>GROUPE ZEPHYR</t>
  </si>
  <si>
    <t>AD COI</t>
  </si>
  <si>
    <t>ASSOCIATION DE SOINS ET SERVICES A DOMICILE DE DUNKERQUE (ASDPA)</t>
  </si>
  <si>
    <t>APEI DE DOUAI</t>
  </si>
  <si>
    <t>LE CLOS DU NID DE L'OISE</t>
  </si>
  <si>
    <t>APEI DE BETHUNES</t>
  </si>
  <si>
    <t>ASSOCIATION LES ALENCONS</t>
  </si>
  <si>
    <t>Extension de la grappe DOMI SOINS 62-59</t>
  </si>
  <si>
    <t>POLYCAP</t>
  </si>
  <si>
    <t>EHPAD PAPILLONS D'OR</t>
  </si>
  <si>
    <t>ASSOCIATION SAINT NICOLAS</t>
  </si>
  <si>
    <t>SIAD LIVRADOIS FOREZ</t>
  </si>
  <si>
    <t>SOLIDARITE DOUBDS HANDICAP</t>
  </si>
  <si>
    <t>CHU DIJON BOURGOGNE</t>
  </si>
  <si>
    <t>CHU BESANCON</t>
  </si>
  <si>
    <t>EHPAD RESIDENCE DE LA CROIX DES VIGNES</t>
  </si>
  <si>
    <t>APASAD SOINS PLUS</t>
  </si>
  <si>
    <t>FONDATION ARC EN CIEL</t>
  </si>
  <si>
    <t>ENFANCE ET HANDICAP EN COTE D'OR</t>
  </si>
  <si>
    <t>FONDATION PLURIEL</t>
  </si>
  <si>
    <t>Extension de la grappe FONDATION PLURIEL</t>
  </si>
  <si>
    <t>LES PEP CBFC</t>
  </si>
  <si>
    <t>AJ SERVICES 89</t>
  </si>
  <si>
    <t>APAJH 41 ET 45 (SANS APAJH 37)</t>
  </si>
  <si>
    <t>CH CHATEAUROUX  - LE BLANC SSIAD</t>
  </si>
  <si>
    <t>CH CHATEAUROUX  - LE BLANC EHPAD</t>
  </si>
  <si>
    <t>Extension de la grappe CH CHATEAUROUX  - LE BLANC SSIAD</t>
  </si>
  <si>
    <t>EPD BLANCHE DE FONTARCE</t>
  </si>
  <si>
    <t>CH I CHATEAURENAULT AMBOISE</t>
  </si>
  <si>
    <t>MAISON D'ACCUEIL NOTRE DAME DE JOIE</t>
  </si>
  <si>
    <t>RESIDENCE SAINTE CECILE</t>
  </si>
  <si>
    <t>LA MAIN TENDUE 28</t>
  </si>
  <si>
    <t>ADAPEI 28 "LES PAPILLONS BLANCS"</t>
  </si>
  <si>
    <t>ADAPEI 45 - LES PAPILLONS BLANCS</t>
  </si>
  <si>
    <t>Extension de la grappe LA SOURCE</t>
  </si>
  <si>
    <t>AESIO SANTE DOMICILE</t>
  </si>
  <si>
    <r>
      <t xml:space="preserve">Champ d'activité de l'organisme </t>
    </r>
    <r>
      <rPr>
        <u/>
        <sz val="9"/>
        <rFont val="Calibri"/>
        <family val="2"/>
        <scheme val="minor"/>
      </rPr>
      <t>portant le projet</t>
    </r>
    <r>
      <rPr>
        <sz val="9"/>
        <rFont val="Calibri"/>
        <family val="2"/>
        <scheme val="minor"/>
      </rPr>
      <t xml:space="preserve"> : </t>
    </r>
    <r>
      <rPr>
        <b/>
        <sz val="9"/>
        <rFont val="Calibri"/>
        <family val="2"/>
        <scheme val="minor"/>
      </rPr>
      <t>PA</t>
    </r>
    <r>
      <rPr>
        <sz val="9"/>
        <rFont val="Calibri"/>
        <family val="2"/>
        <scheme val="minor"/>
      </rPr>
      <t xml:space="preserve"> (personnes âgées), </t>
    </r>
    <r>
      <rPr>
        <b/>
        <sz val="9"/>
        <rFont val="Calibri"/>
        <family val="2"/>
        <scheme val="minor"/>
      </rPr>
      <t>PH</t>
    </r>
    <r>
      <rPr>
        <sz val="9"/>
        <rFont val="Calibri"/>
        <family val="2"/>
        <scheme val="minor"/>
      </rPr>
      <t xml:space="preserve"> (personnes en situation de handicap), </t>
    </r>
    <r>
      <rPr>
        <b/>
        <sz val="9"/>
        <rFont val="Calibri"/>
        <family val="2"/>
        <scheme val="minor"/>
      </rPr>
      <t xml:space="preserve">Domicile, AHI, </t>
    </r>
    <r>
      <rPr>
        <sz val="9"/>
        <rFont val="Calibri"/>
        <family val="2"/>
        <scheme val="minor"/>
      </rPr>
      <t xml:space="preserve">(accueil, hébergement, insertion), </t>
    </r>
    <r>
      <rPr>
        <b/>
        <sz val="9"/>
        <rFont val="Calibri"/>
        <family val="2"/>
        <scheme val="minor"/>
      </rPr>
      <t>PDE</t>
    </r>
    <r>
      <rPr>
        <sz val="9"/>
        <rFont val="Calibri"/>
        <family val="2"/>
        <scheme val="minor"/>
      </rPr>
      <t xml:space="preserve"> (Protection de l'Enfance), </t>
    </r>
    <r>
      <rPr>
        <b/>
        <sz val="9"/>
        <rFont val="Calibri"/>
        <family val="2"/>
        <scheme val="minor"/>
      </rPr>
      <t>Social</t>
    </r>
    <r>
      <rPr>
        <sz val="9"/>
        <rFont val="Calibri"/>
        <family val="2"/>
        <scheme val="minor"/>
      </rPr>
      <t xml:space="preserve">, </t>
    </r>
    <r>
      <rPr>
        <b/>
        <sz val="9"/>
        <rFont val="Calibri"/>
        <family val="2"/>
        <scheme val="minor"/>
      </rPr>
      <t xml:space="preserve">PDS </t>
    </r>
    <r>
      <rPr>
        <sz val="9"/>
        <rFont val="Calibri"/>
        <family val="2"/>
        <scheme val="minor"/>
      </rPr>
      <t>(personnes en difficulté spécifique),</t>
    </r>
    <r>
      <rPr>
        <b/>
        <sz val="9"/>
        <rFont val="Calibri"/>
        <family val="2"/>
        <scheme val="minor"/>
      </rPr>
      <t xml:space="preserve"> PJM </t>
    </r>
    <r>
      <rPr>
        <sz val="9"/>
        <rFont val="Calibri"/>
        <family val="2"/>
        <scheme val="minor"/>
      </rPr>
      <t>(protection juridique des mineurs)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 xml:space="preserve">ou </t>
    </r>
    <r>
      <rPr>
        <b/>
        <sz val="9"/>
        <rFont val="Calibri"/>
        <family val="2"/>
        <scheme val="minor"/>
      </rPr>
      <t>Autre</t>
    </r>
    <r>
      <rPr>
        <sz val="9"/>
        <rFont val="Calibri"/>
        <family val="2"/>
        <scheme val="minor"/>
      </rPr>
      <t>.</t>
    </r>
  </si>
  <si>
    <t>Extension de la grappe RESIDENCE EULALIE</t>
  </si>
  <si>
    <t>BIENVEIA NOSA SERVICES</t>
  </si>
  <si>
    <r>
      <t>Montant net dont le porteur de projet a bénéficié (</t>
    </r>
    <r>
      <rPr>
        <i/>
        <sz val="9"/>
        <rFont val="Calibri"/>
        <family val="2"/>
        <scheme val="minor"/>
      </rPr>
      <t>= montant de la subvention accordée - reprise de crédits le cas échéant ou montant de la subvention accordée dont éventuelle affectation de crédits repris le cas échéant</t>
    </r>
    <r>
      <rPr>
        <sz val="9"/>
        <rFont val="Calibri"/>
        <family val="2"/>
        <scheme val="minor"/>
      </rPr>
      <t>)</t>
    </r>
  </si>
  <si>
    <t>29/02/2023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</si>
</sst>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\ &quot;€&quot;"/>
    <numFmt numFmtId="165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1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1" fontId="1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11" fillId="0" borderId="0" xfId="0" applyFont="1"/>
    <xf numFmtId="49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6" fontId="0" fillId="0" borderId="0" xfId="0" applyNumberFormat="1" applyAlignment="1">
      <alignment horizont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6" fontId="13" fillId="0" borderId="0" xfId="0" applyNumberFormat="1" applyFont="1" applyAlignment="1">
      <alignment horizontal="center"/>
    </xf>
    <xf numFmtId="0" fontId="13" fillId="0" borderId="0" xfId="0" applyFont="1"/>
    <xf numFmtId="165" fontId="13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7" borderId="0" xfId="0" applyFill="1" applyAlignment="1">
      <alignment horizontal="center"/>
    </xf>
    <xf numFmtId="0" fontId="4" fillId="7" borderId="0" xfId="0" applyFont="1" applyFill="1" applyAlignment="1">
      <alignment horizont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0" fontId="7" fillId="5" borderId="7" xfId="0" applyFont="1" applyFill="1" applyBorder="1" applyAlignment="1">
      <alignment horizontal="left" vertical="center" wrapText="1"/>
    </xf>
    <xf numFmtId="0" fontId="7" fillId="5" borderId="8" xfId="0" applyFont="1" applyFill="1" applyBorder="1" applyAlignment="1">
      <alignment horizontal="left" vertical="center" wrapText="1"/>
    </xf>
    <xf numFmtId="0" fontId="7" fillId="5" borderId="12" xfId="0" applyFont="1" applyFill="1" applyBorder="1" applyAlignment="1">
      <alignment horizontal="left" vertical="center" wrapText="1"/>
    </xf>
    <xf numFmtId="0" fontId="7" fillId="5" borderId="1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left" vertical="center" wrapText="1"/>
    </xf>
    <xf numFmtId="0" fontId="9" fillId="5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#,##0\ &quot;€&quot;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#,##0.00\ &quot;€&quot;"/>
      <alignment horizontal="center" vertical="bottom" textRotation="0" wrapText="0" indent="0" justifyLastLine="0" shrinkToFit="0" readingOrder="0"/>
    </dxf>
    <dxf>
      <numFmt numFmtId="164" formatCode="#,##0\ &quot;€&quot;"/>
      <alignment horizontal="center" vertical="bottom" textRotation="0" wrapText="0" indent="0" justifyLastLine="0" shrinkToFit="0" readingOrder="0"/>
    </dxf>
    <dxf>
      <numFmt numFmtId="165" formatCode="#,##0.00\ &quot;€&quot;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textRotation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fill>
        <patternFill patternType="solid">
          <fgColor rgb="FFFFFF00"/>
          <bgColor rgb="FF000000"/>
        </patternFill>
      </fill>
    </dxf>
    <dxf>
      <font>
        <b val="0"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microsoft.com/office/2017/06/relationships/rdRichValue" Target="richData/rdrichvalue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microsoft.com/office/2022/10/relationships/richValueRel" Target="richData/richValueRel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microsoft.com/office/2017/10/relationships/person" Target="persons/person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eetMetadata" Target="metadata.xml"/><Relationship Id="rId5" Type="http://schemas.openxmlformats.org/officeDocument/2006/relationships/externalLink" Target="externalLinks/externalLink2.xml"/><Relationship Id="rId15" Type="http://schemas.microsoft.com/office/2017/06/relationships/rdRichValueTypes" Target="richData/rdRichValueTypes.xml"/><Relationship Id="rId10" Type="http://schemas.openxmlformats.org/officeDocument/2006/relationships/sharedStrings" Target="sharedStrings.xml"/><Relationship Id="rId19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microsoft.com/office/2017/06/relationships/rdRichValueStructure" Target="richData/rdrichvaluestructure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6223</xdr:rowOff>
    </xdr:from>
    <xdr:to>
      <xdr:col>1</xdr:col>
      <xdr:colOff>1590674</xdr:colOff>
      <xdr:row>30</xdr:row>
      <xdr:rowOff>38099</xdr:rowOff>
    </xdr:to>
    <xdr:pic>
      <xdr:nvPicPr>
        <xdr:cNvPr id="2" name="Image 1" descr=" Logo NextGenerationEU  Financé par l'Union européenne">
          <a:extLst>
            <a:ext uri="{FF2B5EF4-FFF2-40B4-BE49-F238E27FC236}">
              <a16:creationId xmlns:a16="http://schemas.microsoft.com/office/drawing/2014/main" id="{013B9925-DB4B-B186-B819-907CDD14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654923"/>
          <a:ext cx="3562349" cy="7938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1771651</xdr:colOff>
      <xdr:row>25</xdr:row>
      <xdr:rowOff>142875</xdr:rowOff>
    </xdr:from>
    <xdr:to>
      <xdr:col>2</xdr:col>
      <xdr:colOff>2628901</xdr:colOff>
      <xdr:row>30</xdr:row>
      <xdr:rowOff>47625</xdr:rowOff>
    </xdr:to>
    <xdr:pic>
      <xdr:nvPicPr>
        <xdr:cNvPr id="3" name="Image 2" descr="Logo France Relance">
          <a:extLst>
            <a:ext uri="{FF2B5EF4-FFF2-40B4-BE49-F238E27FC236}">
              <a16:creationId xmlns:a16="http://schemas.microsoft.com/office/drawing/2014/main" id="{E70D9A59-0955-1AE3-996B-37F94FA6E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3426" y="8601075"/>
          <a:ext cx="8572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sna\AppData\Local\Microsoft\Windows\INetCache\Content.Outlook\Z7BI2PLA\Liste_des_projets_beneficiaires_esms_numerique_a_fin_2023_v7-BF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sna\AppData\Local\Microsoft\Windows\INetCache\Content.Outlook\Z7BI2PLA\Liste_des_projets_beneficiaires_esms_numerique_a_fin_2023_v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sna\AppData\Local\Microsoft\Windows\INetCache\Content.Outlook\Z7BI2PLA\Copie%20de%20Liste_des_projets_beneficiaires_esms_numerique_a_fin_2023_v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Mosna\AppData\Local\Microsoft\Windows\INetCache\Content.Outlook\Z7BI2PLA\Liste_des_projets_beneficiaires_esms_numerique_a_fin_2023_v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és de lecture"/>
      <sheetName val="Données projets"/>
      <sheetName val="Paramètres"/>
    </sheetNames>
    <sheetDataSet>
      <sheetData sheetId="0" refreshError="1"/>
      <sheetData sheetId="1" refreshError="1"/>
      <sheetData sheetId="2">
        <row r="1">
          <cell r="K1" t="str">
            <v>N°</v>
          </cell>
          <cell r="L1" t="str">
            <v>Département</v>
          </cell>
          <cell r="M1" t="str">
            <v>Chef-lieu</v>
          </cell>
          <cell r="N1" t="str">
            <v>Région</v>
          </cell>
        </row>
        <row r="2">
          <cell r="K2" t="str">
            <v>01</v>
          </cell>
          <cell r="L2" t="str">
            <v>Ain</v>
          </cell>
          <cell r="M2" t="str">
            <v>Bourg-en-Bresse</v>
          </cell>
          <cell r="N2" t="str">
            <v>Auvergne-Rhône-Alpes</v>
          </cell>
        </row>
        <row r="3">
          <cell r="K3" t="str">
            <v>02</v>
          </cell>
          <cell r="L3" t="str">
            <v>Aisne</v>
          </cell>
          <cell r="M3" t="str">
            <v>Laon</v>
          </cell>
          <cell r="N3" t="str">
            <v>Hauts-de-France</v>
          </cell>
        </row>
        <row r="4">
          <cell r="K4" t="str">
            <v>03</v>
          </cell>
          <cell r="L4" t="str">
            <v>Allier</v>
          </cell>
          <cell r="M4" t="str">
            <v>Moulins</v>
          </cell>
          <cell r="N4" t="str">
            <v>Auvergne-Rhône-Alpes</v>
          </cell>
        </row>
        <row r="5">
          <cell r="K5" t="str">
            <v>04</v>
          </cell>
          <cell r="L5" t="str">
            <v>Alpes-de-Haute-Provence</v>
          </cell>
          <cell r="M5" t="str">
            <v>Digne</v>
          </cell>
          <cell r="N5" t="str">
            <v>Provence-Alpes-Côte d'Azur</v>
          </cell>
        </row>
        <row r="6">
          <cell r="K6" t="str">
            <v>05</v>
          </cell>
          <cell r="L6" t="str">
            <v>Hautes-Alpes</v>
          </cell>
          <cell r="M6" t="str">
            <v>Gap</v>
          </cell>
          <cell r="N6" t="str">
            <v>Provence-Alpes-Côte d'Azur</v>
          </cell>
        </row>
        <row r="7">
          <cell r="K7" t="str">
            <v>06</v>
          </cell>
          <cell r="L7" t="str">
            <v>Alpes-Maritimes</v>
          </cell>
          <cell r="M7" t="str">
            <v>Nice</v>
          </cell>
          <cell r="N7" t="str">
            <v>Provence-Alpes-Côte d'Azur</v>
          </cell>
        </row>
        <row r="8">
          <cell r="K8" t="str">
            <v>07</v>
          </cell>
          <cell r="L8" t="str">
            <v>Ardèche</v>
          </cell>
          <cell r="M8" t="str">
            <v>Privas</v>
          </cell>
          <cell r="N8" t="str">
            <v>Auvergne-Rhône-Alpes</v>
          </cell>
        </row>
        <row r="9">
          <cell r="K9" t="str">
            <v>08</v>
          </cell>
          <cell r="L9" t="str">
            <v>Ardennes</v>
          </cell>
          <cell r="M9" t="str">
            <v>Charleville-Mézières</v>
          </cell>
          <cell r="N9" t="str">
            <v>Grand Est</v>
          </cell>
        </row>
        <row r="10">
          <cell r="K10" t="str">
            <v>09</v>
          </cell>
          <cell r="L10" t="str">
            <v>Ariège</v>
          </cell>
          <cell r="M10" t="str">
            <v>Foix</v>
          </cell>
          <cell r="N10" t="str">
            <v>Occitanie</v>
          </cell>
        </row>
        <row r="11">
          <cell r="K11" t="str">
            <v>10</v>
          </cell>
          <cell r="L11" t="str">
            <v>Aube</v>
          </cell>
          <cell r="M11" t="str">
            <v>Troyes</v>
          </cell>
          <cell r="N11" t="str">
            <v>Grand Est</v>
          </cell>
        </row>
        <row r="12">
          <cell r="K12" t="str">
            <v>11</v>
          </cell>
          <cell r="L12" t="str">
            <v>Aude</v>
          </cell>
          <cell r="M12" t="str">
            <v>Carcassonne</v>
          </cell>
          <cell r="N12" t="str">
            <v>Occitanie</v>
          </cell>
        </row>
        <row r="13">
          <cell r="K13" t="str">
            <v>12</v>
          </cell>
          <cell r="L13" t="str">
            <v>Aveyron</v>
          </cell>
          <cell r="M13" t="str">
            <v>Rodez</v>
          </cell>
          <cell r="N13" t="str">
            <v>Occitanie</v>
          </cell>
        </row>
        <row r="14">
          <cell r="K14" t="str">
            <v>13</v>
          </cell>
          <cell r="L14" t="str">
            <v>Bouches-du-Rhône</v>
          </cell>
          <cell r="M14" t="str">
            <v>Marseille</v>
          </cell>
          <cell r="N14" t="str">
            <v>Provence-Alpes-Côte d'Azur</v>
          </cell>
        </row>
        <row r="15">
          <cell r="K15" t="str">
            <v>14</v>
          </cell>
          <cell r="L15" t="str">
            <v>Calvados</v>
          </cell>
          <cell r="M15" t="str">
            <v>Caen</v>
          </cell>
          <cell r="N15" t="str">
            <v>Normandie</v>
          </cell>
        </row>
        <row r="16">
          <cell r="K16" t="str">
            <v>15</v>
          </cell>
          <cell r="L16" t="str">
            <v>Cantal</v>
          </cell>
          <cell r="M16" t="str">
            <v>Aurillac</v>
          </cell>
          <cell r="N16" t="str">
            <v>Auvergne-Rhône-Alpes</v>
          </cell>
        </row>
        <row r="17">
          <cell r="K17" t="str">
            <v>16</v>
          </cell>
          <cell r="L17" t="str">
            <v>Charente</v>
          </cell>
          <cell r="M17" t="str">
            <v>Angoulême</v>
          </cell>
          <cell r="N17" t="str">
            <v>Nouvelle-Aquitaine</v>
          </cell>
        </row>
        <row r="18">
          <cell r="K18" t="str">
            <v>17</v>
          </cell>
          <cell r="L18" t="str">
            <v>Charente-Maritime</v>
          </cell>
          <cell r="M18" t="str">
            <v>La Rochelle</v>
          </cell>
          <cell r="N18" t="str">
            <v>Nouvelle-Aquitaine</v>
          </cell>
        </row>
        <row r="19">
          <cell r="K19" t="str">
            <v>18</v>
          </cell>
          <cell r="L19" t="str">
            <v>Cher</v>
          </cell>
          <cell r="M19" t="str">
            <v>Bourges</v>
          </cell>
          <cell r="N19" t="str">
            <v>Centre-Val de Loire</v>
          </cell>
        </row>
        <row r="20">
          <cell r="K20" t="str">
            <v>19</v>
          </cell>
          <cell r="L20" t="str">
            <v>Corrèze</v>
          </cell>
          <cell r="M20" t="str">
            <v>Tulle</v>
          </cell>
          <cell r="N20" t="str">
            <v>Nouvelle-Aquitaine</v>
          </cell>
        </row>
        <row r="21">
          <cell r="K21" t="str">
            <v>20</v>
          </cell>
          <cell r="L21" t="str">
            <v>Corse-du-Sud</v>
          </cell>
          <cell r="M21" t="str">
            <v>Ajaccio</v>
          </cell>
          <cell r="N21" t="str">
            <v>Corse</v>
          </cell>
        </row>
        <row r="22">
          <cell r="K22" t="str">
            <v>20</v>
          </cell>
          <cell r="L22" t="str">
            <v>Haute-Corse</v>
          </cell>
          <cell r="M22" t="str">
            <v>Bastia</v>
          </cell>
          <cell r="N22" t="str">
            <v>Corse</v>
          </cell>
        </row>
        <row r="23">
          <cell r="K23" t="str">
            <v>21</v>
          </cell>
          <cell r="L23" t="str">
            <v>Côte-d'Or</v>
          </cell>
          <cell r="M23" t="str">
            <v>Dijon</v>
          </cell>
          <cell r="N23" t="str">
            <v>Bourgogne-Franche-Comté</v>
          </cell>
        </row>
        <row r="24">
          <cell r="K24" t="str">
            <v>22</v>
          </cell>
          <cell r="L24" t="str">
            <v>Côtes d'Armor</v>
          </cell>
          <cell r="M24" t="str">
            <v>Saint-Brieuc</v>
          </cell>
          <cell r="N24" t="str">
            <v>Bretagne</v>
          </cell>
        </row>
        <row r="25">
          <cell r="K25" t="str">
            <v>23</v>
          </cell>
          <cell r="L25" t="str">
            <v>Creuse</v>
          </cell>
          <cell r="M25" t="str">
            <v>Guéret</v>
          </cell>
          <cell r="N25" t="str">
            <v>Nouvelle-Aquitaine</v>
          </cell>
        </row>
        <row r="26">
          <cell r="K26" t="str">
            <v>24</v>
          </cell>
          <cell r="L26" t="str">
            <v>Dordogne</v>
          </cell>
          <cell r="M26" t="str">
            <v>Périgueux</v>
          </cell>
          <cell r="N26" t="str">
            <v>Nouvelle-Aquitaine</v>
          </cell>
        </row>
        <row r="27">
          <cell r="K27" t="str">
            <v>25</v>
          </cell>
          <cell r="L27" t="str">
            <v>Doubs</v>
          </cell>
          <cell r="M27" t="str">
            <v>Besançon</v>
          </cell>
          <cell r="N27" t="str">
            <v>Bourgogne-Franche-Comté</v>
          </cell>
        </row>
        <row r="28">
          <cell r="K28" t="str">
            <v>26</v>
          </cell>
          <cell r="L28" t="str">
            <v>Drôme</v>
          </cell>
          <cell r="M28" t="str">
            <v>Valence</v>
          </cell>
          <cell r="N28" t="str">
            <v>Auvergne-Rhône-Alpes</v>
          </cell>
        </row>
        <row r="29">
          <cell r="K29" t="str">
            <v>27</v>
          </cell>
          <cell r="L29" t="str">
            <v>Eure</v>
          </cell>
          <cell r="M29" t="str">
            <v>Évreux</v>
          </cell>
          <cell r="N29" t="str">
            <v>Normandie</v>
          </cell>
        </row>
        <row r="30">
          <cell r="K30" t="str">
            <v>28</v>
          </cell>
          <cell r="L30" t="str">
            <v>Eure-et-Loir</v>
          </cell>
          <cell r="M30" t="str">
            <v>Chartres</v>
          </cell>
          <cell r="N30" t="str">
            <v>Centre-Val de Loire</v>
          </cell>
        </row>
        <row r="31">
          <cell r="K31" t="str">
            <v>29</v>
          </cell>
          <cell r="L31" t="str">
            <v>Finistère</v>
          </cell>
          <cell r="M31" t="str">
            <v>Quimper</v>
          </cell>
          <cell r="N31" t="str">
            <v>Bretagne</v>
          </cell>
        </row>
        <row r="32">
          <cell r="K32" t="str">
            <v>30</v>
          </cell>
          <cell r="L32" t="str">
            <v>Gard</v>
          </cell>
          <cell r="M32" t="str">
            <v>Nîmes</v>
          </cell>
          <cell r="N32" t="str">
            <v>Occitanie</v>
          </cell>
        </row>
        <row r="33">
          <cell r="K33" t="str">
            <v>31</v>
          </cell>
          <cell r="L33" t="str">
            <v>Haute-Garonne</v>
          </cell>
          <cell r="M33" t="str">
            <v>Toulouse</v>
          </cell>
          <cell r="N33" t="str">
            <v>Occitanie</v>
          </cell>
        </row>
        <row r="34">
          <cell r="K34" t="str">
            <v>32</v>
          </cell>
          <cell r="L34" t="str">
            <v>Gers</v>
          </cell>
          <cell r="M34" t="str">
            <v>Auch</v>
          </cell>
          <cell r="N34" t="str">
            <v>Occitanie</v>
          </cell>
        </row>
        <row r="35">
          <cell r="K35" t="str">
            <v>33</v>
          </cell>
          <cell r="L35" t="str">
            <v>Gironde</v>
          </cell>
          <cell r="M35" t="str">
            <v>Bordeaux</v>
          </cell>
          <cell r="N35" t="str">
            <v>Nouvelle-Aquitaine</v>
          </cell>
        </row>
        <row r="36">
          <cell r="K36" t="str">
            <v>34</v>
          </cell>
          <cell r="L36" t="str">
            <v>Hérault</v>
          </cell>
          <cell r="M36" t="str">
            <v>Montpellier</v>
          </cell>
          <cell r="N36" t="str">
            <v>Occitanie</v>
          </cell>
        </row>
        <row r="37">
          <cell r="K37" t="str">
            <v>35</v>
          </cell>
          <cell r="L37" t="str">
            <v>Ille-et-Vilaine</v>
          </cell>
          <cell r="M37" t="str">
            <v>Rennes</v>
          </cell>
          <cell r="N37" t="str">
            <v>Bretagne</v>
          </cell>
        </row>
        <row r="38">
          <cell r="K38" t="str">
            <v>36</v>
          </cell>
          <cell r="L38" t="str">
            <v>Indre</v>
          </cell>
          <cell r="M38" t="str">
            <v>Châteauroux</v>
          </cell>
          <cell r="N38" t="str">
            <v>Centre-Val de Loire</v>
          </cell>
        </row>
        <row r="39">
          <cell r="K39" t="str">
            <v>37</v>
          </cell>
          <cell r="L39" t="str">
            <v>Indre-et-Loire</v>
          </cell>
          <cell r="M39" t="str">
            <v>Tours</v>
          </cell>
          <cell r="N39" t="str">
            <v>Centre-Val de Loire</v>
          </cell>
        </row>
        <row r="40">
          <cell r="K40" t="str">
            <v>38</v>
          </cell>
          <cell r="L40" t="str">
            <v>Isère</v>
          </cell>
          <cell r="M40" t="str">
            <v>Grenoble</v>
          </cell>
          <cell r="N40" t="str">
            <v>Auvergne-Rhône-Alpes</v>
          </cell>
        </row>
        <row r="41">
          <cell r="K41" t="str">
            <v>39</v>
          </cell>
          <cell r="L41" t="str">
            <v>Jura</v>
          </cell>
          <cell r="M41" t="str">
            <v>Lons-le-Saunier</v>
          </cell>
          <cell r="N41" t="str">
            <v>Bourgogne-Franche-Comté</v>
          </cell>
        </row>
        <row r="42">
          <cell r="K42" t="str">
            <v>40</v>
          </cell>
          <cell r="L42" t="str">
            <v>Landes</v>
          </cell>
          <cell r="M42" t="str">
            <v>Mont-de-Marsan</v>
          </cell>
          <cell r="N42" t="str">
            <v>Nouvelle-Aquitaine</v>
          </cell>
        </row>
        <row r="43">
          <cell r="K43" t="str">
            <v>41</v>
          </cell>
          <cell r="L43" t="str">
            <v>Loir-et-Cher</v>
          </cell>
          <cell r="M43" t="str">
            <v>Blois</v>
          </cell>
          <cell r="N43" t="str">
            <v>Centre-Val de Loire</v>
          </cell>
        </row>
        <row r="44">
          <cell r="K44" t="str">
            <v>42</v>
          </cell>
          <cell r="L44" t="str">
            <v>Loire</v>
          </cell>
          <cell r="M44" t="str">
            <v>Saint-Étienne</v>
          </cell>
          <cell r="N44" t="str">
            <v>Auvergne-Rhône-Alpes</v>
          </cell>
        </row>
        <row r="45">
          <cell r="K45" t="str">
            <v>43</v>
          </cell>
          <cell r="L45" t="str">
            <v>Haute-Loire</v>
          </cell>
          <cell r="M45" t="str">
            <v>Le Puy-en-Velay</v>
          </cell>
          <cell r="N45" t="str">
            <v>Auvergne-Rhône-Alpes</v>
          </cell>
        </row>
        <row r="46">
          <cell r="K46" t="str">
            <v>44</v>
          </cell>
          <cell r="L46" t="str">
            <v>Loire-Atlantique</v>
          </cell>
          <cell r="M46" t="str">
            <v>Nantes</v>
          </cell>
          <cell r="N46" t="str">
            <v>Pays de la Loire</v>
          </cell>
        </row>
        <row r="47">
          <cell r="K47" t="str">
            <v>45</v>
          </cell>
          <cell r="L47" t="str">
            <v>Loiret</v>
          </cell>
          <cell r="M47" t="str">
            <v>Orléans</v>
          </cell>
          <cell r="N47" t="str">
            <v>Centre-Val de Loire</v>
          </cell>
        </row>
        <row r="48">
          <cell r="K48" t="str">
            <v>46</v>
          </cell>
          <cell r="L48" t="str">
            <v>Lot</v>
          </cell>
          <cell r="M48" t="str">
            <v>Cahors</v>
          </cell>
          <cell r="N48" t="str">
            <v>Occitanie</v>
          </cell>
        </row>
        <row r="49">
          <cell r="K49" t="str">
            <v>47</v>
          </cell>
          <cell r="L49" t="str">
            <v>Lot-et-Garonne</v>
          </cell>
          <cell r="M49" t="str">
            <v>Agen</v>
          </cell>
          <cell r="N49" t="str">
            <v>Nouvelle-Aquitaine</v>
          </cell>
        </row>
        <row r="50">
          <cell r="K50" t="str">
            <v>48</v>
          </cell>
          <cell r="L50" t="str">
            <v>Lozère</v>
          </cell>
          <cell r="M50" t="str">
            <v>Mende</v>
          </cell>
          <cell r="N50" t="str">
            <v>Occitanie</v>
          </cell>
        </row>
        <row r="51">
          <cell r="K51" t="str">
            <v>49</v>
          </cell>
          <cell r="L51" t="str">
            <v>Maine-et-Loire</v>
          </cell>
          <cell r="M51" t="str">
            <v>Angers</v>
          </cell>
          <cell r="N51" t="str">
            <v>Pays de la Loire</v>
          </cell>
        </row>
        <row r="52">
          <cell r="K52" t="str">
            <v>50</v>
          </cell>
          <cell r="L52" t="str">
            <v>Manche</v>
          </cell>
          <cell r="M52" t="str">
            <v>Saint-Lô</v>
          </cell>
          <cell r="N52" t="str">
            <v>Normandie</v>
          </cell>
        </row>
        <row r="53">
          <cell r="K53" t="str">
            <v>51</v>
          </cell>
          <cell r="L53" t="str">
            <v>Marne</v>
          </cell>
          <cell r="M53" t="str">
            <v>Châlons-en-Champagne</v>
          </cell>
          <cell r="N53" t="str">
            <v>Grand Est</v>
          </cell>
        </row>
        <row r="54">
          <cell r="K54" t="str">
            <v>52</v>
          </cell>
          <cell r="L54" t="str">
            <v>Haute-Marne</v>
          </cell>
          <cell r="M54" t="str">
            <v>Chaumont</v>
          </cell>
          <cell r="N54" t="str">
            <v>Grand Est</v>
          </cell>
        </row>
        <row r="55">
          <cell r="K55" t="str">
            <v>53</v>
          </cell>
          <cell r="L55" t="str">
            <v>Mayenne</v>
          </cell>
          <cell r="M55" t="str">
            <v>Laval</v>
          </cell>
          <cell r="N55" t="str">
            <v>Pays de la Loire</v>
          </cell>
        </row>
        <row r="56">
          <cell r="K56" t="str">
            <v>54</v>
          </cell>
          <cell r="L56" t="str">
            <v>Meurthe-et-Moselle</v>
          </cell>
          <cell r="M56" t="str">
            <v>Nancy</v>
          </cell>
          <cell r="N56" t="str">
            <v>Grand Est</v>
          </cell>
        </row>
        <row r="57">
          <cell r="K57" t="str">
            <v>55</v>
          </cell>
          <cell r="L57" t="str">
            <v>Meuse</v>
          </cell>
          <cell r="M57" t="str">
            <v>Bar-le-Duc</v>
          </cell>
          <cell r="N57" t="str">
            <v>Grand Est</v>
          </cell>
        </row>
        <row r="58">
          <cell r="K58" t="str">
            <v>56</v>
          </cell>
          <cell r="L58" t="str">
            <v>Morbihan</v>
          </cell>
          <cell r="M58" t="str">
            <v>Vannes</v>
          </cell>
          <cell r="N58" t="str">
            <v>Bretagne</v>
          </cell>
        </row>
        <row r="59">
          <cell r="K59" t="str">
            <v>57</v>
          </cell>
          <cell r="L59" t="str">
            <v>Moselle</v>
          </cell>
          <cell r="M59" t="str">
            <v>Metz</v>
          </cell>
          <cell r="N59" t="str">
            <v>Grand Est</v>
          </cell>
        </row>
        <row r="60">
          <cell r="K60" t="str">
            <v>58</v>
          </cell>
          <cell r="L60" t="str">
            <v>Nièvre</v>
          </cell>
          <cell r="M60" t="str">
            <v>Nevers</v>
          </cell>
          <cell r="N60" t="str">
            <v>Bourgogne-Franche-Comté</v>
          </cell>
        </row>
        <row r="61">
          <cell r="K61" t="str">
            <v>59</v>
          </cell>
          <cell r="L61" t="str">
            <v>Nord</v>
          </cell>
          <cell r="M61" t="str">
            <v>Lille</v>
          </cell>
          <cell r="N61" t="str">
            <v>Hauts-de-France</v>
          </cell>
        </row>
        <row r="62">
          <cell r="K62" t="str">
            <v>60</v>
          </cell>
          <cell r="L62" t="str">
            <v>Oise</v>
          </cell>
          <cell r="M62" t="str">
            <v>Beauvais</v>
          </cell>
          <cell r="N62" t="str">
            <v>Hauts-de-France</v>
          </cell>
        </row>
        <row r="63">
          <cell r="K63" t="str">
            <v>61</v>
          </cell>
          <cell r="L63" t="str">
            <v>Orne</v>
          </cell>
          <cell r="M63" t="str">
            <v>Alençon</v>
          </cell>
          <cell r="N63" t="str">
            <v>Normandie</v>
          </cell>
        </row>
        <row r="64">
          <cell r="K64" t="str">
            <v>62</v>
          </cell>
          <cell r="L64" t="str">
            <v>Pas-de-Calais</v>
          </cell>
          <cell r="M64" t="str">
            <v>Arras</v>
          </cell>
          <cell r="N64" t="str">
            <v>Hauts-de-France</v>
          </cell>
        </row>
        <row r="65">
          <cell r="K65" t="str">
            <v>63</v>
          </cell>
          <cell r="L65" t="str">
            <v>Puy-de-Dôme</v>
          </cell>
          <cell r="M65" t="str">
            <v>Clermont-Ferrand</v>
          </cell>
          <cell r="N65" t="str">
            <v>Auvergne-Rhône-Alpes</v>
          </cell>
        </row>
        <row r="66">
          <cell r="K66" t="str">
            <v>64</v>
          </cell>
          <cell r="L66" t="str">
            <v>Pyrénées-Atlantiques</v>
          </cell>
          <cell r="M66" t="str">
            <v>Pau</v>
          </cell>
          <cell r="N66" t="str">
            <v>Nouvelle-Aquitaine</v>
          </cell>
        </row>
        <row r="67">
          <cell r="K67" t="str">
            <v>65</v>
          </cell>
          <cell r="L67" t="str">
            <v>Hautes-Pyrénées</v>
          </cell>
          <cell r="M67" t="str">
            <v>Tarbes</v>
          </cell>
          <cell r="N67" t="str">
            <v>Occitanie</v>
          </cell>
        </row>
        <row r="68">
          <cell r="K68" t="str">
            <v>66</v>
          </cell>
          <cell r="L68" t="str">
            <v>Pyrénées-Orientales</v>
          </cell>
          <cell r="M68" t="str">
            <v>Perpignan</v>
          </cell>
          <cell r="N68" t="str">
            <v>Occitanie</v>
          </cell>
        </row>
        <row r="69">
          <cell r="K69" t="str">
            <v>67</v>
          </cell>
          <cell r="L69" t="str">
            <v>Bas-Rhin</v>
          </cell>
          <cell r="M69" t="str">
            <v>Strasbourg</v>
          </cell>
          <cell r="N69" t="str">
            <v>Grand Est</v>
          </cell>
        </row>
        <row r="70">
          <cell r="K70" t="str">
            <v>68</v>
          </cell>
          <cell r="L70" t="str">
            <v>Haut-Rhin</v>
          </cell>
          <cell r="M70" t="str">
            <v>Colmar</v>
          </cell>
          <cell r="N70" t="str">
            <v>Grand Est</v>
          </cell>
        </row>
        <row r="71">
          <cell r="K71" t="str">
            <v>69</v>
          </cell>
          <cell r="L71" t="str">
            <v>Rhône</v>
          </cell>
          <cell r="M71" t="str">
            <v>Lyon</v>
          </cell>
          <cell r="N71" t="str">
            <v>Auvergne-Rhône-Alpes</v>
          </cell>
        </row>
        <row r="72">
          <cell r="K72" t="str">
            <v>70</v>
          </cell>
          <cell r="L72" t="str">
            <v>Haute-Saône</v>
          </cell>
          <cell r="M72" t="str">
            <v>Vesoul</v>
          </cell>
          <cell r="N72" t="str">
            <v>Bourgogne-Franche-Comté</v>
          </cell>
        </row>
        <row r="73">
          <cell r="K73" t="str">
            <v>71</v>
          </cell>
          <cell r="L73" t="str">
            <v>Saône-et-Loire</v>
          </cell>
          <cell r="M73" t="str">
            <v>Mâcon</v>
          </cell>
          <cell r="N73" t="str">
            <v>Bourgogne-Franche-Comté</v>
          </cell>
        </row>
        <row r="74">
          <cell r="K74" t="str">
            <v>72</v>
          </cell>
          <cell r="L74" t="str">
            <v>Sarthe</v>
          </cell>
          <cell r="M74" t="str">
            <v>Le Mans</v>
          </cell>
          <cell r="N74" t="str">
            <v>Pays de la Loire</v>
          </cell>
        </row>
        <row r="75">
          <cell r="K75" t="str">
            <v>73</v>
          </cell>
          <cell r="L75" t="str">
            <v>Savoie</v>
          </cell>
          <cell r="M75" t="str">
            <v>Chambéry</v>
          </cell>
          <cell r="N75" t="str">
            <v>Auvergne-Rhône-Alpes</v>
          </cell>
        </row>
        <row r="76">
          <cell r="K76" t="str">
            <v>74</v>
          </cell>
          <cell r="L76" t="str">
            <v>Haute-Savoie</v>
          </cell>
          <cell r="M76" t="str">
            <v>Annecy</v>
          </cell>
          <cell r="N76" t="str">
            <v>Auvergne-Rhône-Alpes</v>
          </cell>
        </row>
        <row r="77">
          <cell r="K77" t="str">
            <v>75</v>
          </cell>
          <cell r="L77" t="str">
            <v>Paris</v>
          </cell>
          <cell r="M77" t="str">
            <v>Paris</v>
          </cell>
          <cell r="N77" t="str">
            <v>Ile-de-France</v>
          </cell>
        </row>
        <row r="78">
          <cell r="K78" t="str">
            <v>76</v>
          </cell>
          <cell r="L78" t="str">
            <v>Seine-Maritime</v>
          </cell>
          <cell r="M78" t="str">
            <v>Rouen</v>
          </cell>
          <cell r="N78" t="str">
            <v>Normandie</v>
          </cell>
        </row>
        <row r="79">
          <cell r="K79" t="str">
            <v>77</v>
          </cell>
          <cell r="L79" t="str">
            <v>Seine-et-Marne</v>
          </cell>
          <cell r="M79" t="str">
            <v>Melun</v>
          </cell>
          <cell r="N79" t="str">
            <v>Ile-de-France</v>
          </cell>
        </row>
        <row r="80">
          <cell r="K80" t="str">
            <v>78</v>
          </cell>
          <cell r="L80" t="str">
            <v>Yvelines</v>
          </cell>
          <cell r="M80" t="str">
            <v>Versailles</v>
          </cell>
          <cell r="N80" t="str">
            <v>Ile-de-France</v>
          </cell>
        </row>
        <row r="81">
          <cell r="K81" t="str">
            <v>79</v>
          </cell>
          <cell r="L81" t="str">
            <v>Deux-Sèvres</v>
          </cell>
          <cell r="M81" t="str">
            <v>Niort</v>
          </cell>
          <cell r="N81" t="str">
            <v>Nouvelle-Aquitaine</v>
          </cell>
        </row>
        <row r="82">
          <cell r="K82" t="str">
            <v>80</v>
          </cell>
          <cell r="L82" t="str">
            <v>Somme</v>
          </cell>
          <cell r="M82" t="str">
            <v>Amiens</v>
          </cell>
          <cell r="N82" t="str">
            <v>Hauts-de-France</v>
          </cell>
        </row>
        <row r="83">
          <cell r="K83" t="str">
            <v>81</v>
          </cell>
          <cell r="L83" t="str">
            <v>Tarn</v>
          </cell>
          <cell r="M83" t="str">
            <v>Albi</v>
          </cell>
          <cell r="N83" t="str">
            <v>Occitanie</v>
          </cell>
        </row>
        <row r="84">
          <cell r="K84" t="str">
            <v>82</v>
          </cell>
          <cell r="L84" t="str">
            <v>Tarn-et-Garonne</v>
          </cell>
          <cell r="M84" t="str">
            <v>Montauban</v>
          </cell>
          <cell r="N84" t="str">
            <v>Occitanie</v>
          </cell>
        </row>
        <row r="85">
          <cell r="K85" t="str">
            <v>83</v>
          </cell>
          <cell r="L85" t="str">
            <v>Var</v>
          </cell>
          <cell r="M85" t="str">
            <v>Toulon</v>
          </cell>
          <cell r="N85" t="str">
            <v>Provence-Alpes-Côte d'Azur</v>
          </cell>
        </row>
        <row r="86">
          <cell r="K86" t="str">
            <v>84</v>
          </cell>
          <cell r="L86" t="str">
            <v>Vaucluse</v>
          </cell>
          <cell r="M86" t="str">
            <v>Avignon</v>
          </cell>
          <cell r="N86" t="str">
            <v>Provence-Alpes-Côte d'Azur</v>
          </cell>
        </row>
        <row r="87">
          <cell r="K87" t="str">
            <v>85</v>
          </cell>
          <cell r="L87" t="str">
            <v>Vendée</v>
          </cell>
          <cell r="M87" t="str">
            <v>La Roche-sur-Yon</v>
          </cell>
          <cell r="N87" t="str">
            <v>Pays de la Loire</v>
          </cell>
        </row>
        <row r="88">
          <cell r="K88" t="str">
            <v>86</v>
          </cell>
          <cell r="L88" t="str">
            <v>Vienne</v>
          </cell>
          <cell r="M88" t="str">
            <v>Poitiers</v>
          </cell>
          <cell r="N88" t="str">
            <v>Nouvelle-Aquitaine</v>
          </cell>
        </row>
        <row r="89">
          <cell r="K89" t="str">
            <v>87</v>
          </cell>
          <cell r="L89" t="str">
            <v>Haute-Vienne</v>
          </cell>
          <cell r="M89" t="str">
            <v>Limoges</v>
          </cell>
          <cell r="N89" t="str">
            <v>Nouvelle-Aquitaine</v>
          </cell>
        </row>
        <row r="90">
          <cell r="K90" t="str">
            <v>88</v>
          </cell>
          <cell r="L90" t="str">
            <v>Vosges</v>
          </cell>
          <cell r="M90" t="str">
            <v>Épinal</v>
          </cell>
          <cell r="N90" t="str">
            <v>Grand Est</v>
          </cell>
        </row>
        <row r="91">
          <cell r="K91" t="str">
            <v>89</v>
          </cell>
          <cell r="L91" t="str">
            <v>Yonne</v>
          </cell>
          <cell r="M91" t="str">
            <v>Auxerre</v>
          </cell>
          <cell r="N91" t="str">
            <v>Bourgogne-Franche-Comté</v>
          </cell>
        </row>
        <row r="92">
          <cell r="K92" t="str">
            <v>90</v>
          </cell>
          <cell r="L92" t="str">
            <v>Territoire-de-Belfort</v>
          </cell>
          <cell r="M92" t="str">
            <v>Belfort</v>
          </cell>
          <cell r="N92" t="str">
            <v>Bourgogne-Franche-Comté</v>
          </cell>
        </row>
        <row r="93">
          <cell r="K93" t="str">
            <v>91</v>
          </cell>
          <cell r="L93" t="str">
            <v>Essonne</v>
          </cell>
          <cell r="M93" t="str">
            <v>Évry</v>
          </cell>
          <cell r="N93" t="str">
            <v>Ile-de-France</v>
          </cell>
        </row>
        <row r="94">
          <cell r="K94" t="str">
            <v>92</v>
          </cell>
          <cell r="L94" t="str">
            <v>Hauts-de-Seine</v>
          </cell>
          <cell r="M94" t="str">
            <v>Nanterre</v>
          </cell>
          <cell r="N94" t="str">
            <v>Ile-de-France</v>
          </cell>
        </row>
        <row r="95">
          <cell r="K95" t="str">
            <v>93</v>
          </cell>
          <cell r="L95" t="str">
            <v>Seine-Saint-Denis</v>
          </cell>
          <cell r="M95" t="str">
            <v>Bobigny</v>
          </cell>
          <cell r="N95" t="str">
            <v>Ile-de-France</v>
          </cell>
        </row>
        <row r="96">
          <cell r="K96" t="str">
            <v>94</v>
          </cell>
          <cell r="L96" t="str">
            <v>Val-de-Marne</v>
          </cell>
          <cell r="M96" t="str">
            <v>Créteil</v>
          </cell>
          <cell r="N96" t="str">
            <v>Ile-de-France</v>
          </cell>
        </row>
        <row r="97">
          <cell r="K97" t="str">
            <v>95</v>
          </cell>
          <cell r="L97" t="str">
            <v>Val-D'Oise</v>
          </cell>
          <cell r="M97" t="str">
            <v>Pontoise</v>
          </cell>
          <cell r="N97" t="str">
            <v>Ile-de-France</v>
          </cell>
        </row>
        <row r="98">
          <cell r="K98" t="str">
            <v>971</v>
          </cell>
          <cell r="L98" t="str">
            <v>Guadeloupe</v>
          </cell>
          <cell r="M98" t="str">
            <v>Basse-Terre</v>
          </cell>
          <cell r="N98" t="str">
            <v>Guadeloupe</v>
          </cell>
        </row>
        <row r="99">
          <cell r="K99" t="str">
            <v>972</v>
          </cell>
          <cell r="L99" t="str">
            <v>Martinique</v>
          </cell>
          <cell r="M99" t="str">
            <v>Fort-de-France</v>
          </cell>
          <cell r="N99" t="str">
            <v>Martinique</v>
          </cell>
        </row>
        <row r="100">
          <cell r="K100" t="str">
            <v>973</v>
          </cell>
          <cell r="L100" t="str">
            <v>Guyane</v>
          </cell>
          <cell r="M100" t="str">
            <v>Cayenne</v>
          </cell>
          <cell r="N100" t="str">
            <v>Guyane</v>
          </cell>
        </row>
        <row r="101">
          <cell r="K101" t="str">
            <v>974</v>
          </cell>
          <cell r="L101" t="str">
            <v>La Réunion</v>
          </cell>
          <cell r="M101" t="str">
            <v>Saint-Denis</v>
          </cell>
          <cell r="N101" t="str">
            <v>La Réunion</v>
          </cell>
        </row>
        <row r="102">
          <cell r="K102" t="str">
            <v>976</v>
          </cell>
          <cell r="L102" t="str">
            <v>Mayotte</v>
          </cell>
          <cell r="M102" t="str">
            <v>Dzaoudzi</v>
          </cell>
          <cell r="N102" t="str">
            <v>Mayotte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és de lecture"/>
      <sheetName val="Données projets"/>
      <sheetName val="Paramètres"/>
      <sheetName val="Liste_des_projets_beneficiaires"/>
    </sheetNames>
    <sheetDataSet>
      <sheetData sheetId="0" refreshError="1"/>
      <sheetData sheetId="1"/>
      <sheetData sheetId="2">
        <row r="1">
          <cell r="K1" t="str">
            <v>N°</v>
          </cell>
          <cell r="L1" t="str">
            <v>Département</v>
          </cell>
          <cell r="M1" t="str">
            <v>Chef-lieu</v>
          </cell>
          <cell r="N1" t="str">
            <v>Région</v>
          </cell>
        </row>
        <row r="2">
          <cell r="K2" t="str">
            <v>01</v>
          </cell>
          <cell r="L2" t="str">
            <v>Ain</v>
          </cell>
          <cell r="M2" t="str">
            <v>Bourg-en-Bresse</v>
          </cell>
          <cell r="N2" t="str">
            <v>Auvergne-Rhône-Alpes</v>
          </cell>
        </row>
        <row r="3">
          <cell r="K3" t="str">
            <v>02</v>
          </cell>
          <cell r="L3" t="str">
            <v>Aisne</v>
          </cell>
          <cell r="M3" t="str">
            <v>Laon</v>
          </cell>
          <cell r="N3" t="str">
            <v>Hauts-de-France</v>
          </cell>
        </row>
        <row r="4">
          <cell r="K4" t="str">
            <v>03</v>
          </cell>
          <cell r="L4" t="str">
            <v>Allier</v>
          </cell>
          <cell r="M4" t="str">
            <v>Moulins</v>
          </cell>
          <cell r="N4" t="str">
            <v>Auvergne-Rhône-Alpes</v>
          </cell>
        </row>
        <row r="5">
          <cell r="K5" t="str">
            <v>04</v>
          </cell>
          <cell r="L5" t="str">
            <v>Alpes-de-Haute-Provence</v>
          </cell>
          <cell r="M5" t="str">
            <v>Digne</v>
          </cell>
          <cell r="N5" t="str">
            <v>Provence-Alpes-Côte d'Azur</v>
          </cell>
        </row>
        <row r="6">
          <cell r="K6" t="str">
            <v>05</v>
          </cell>
          <cell r="L6" t="str">
            <v>Hautes-Alpes</v>
          </cell>
          <cell r="M6" t="str">
            <v>Gap</v>
          </cell>
          <cell r="N6" t="str">
            <v>Provence-Alpes-Côte d'Azur</v>
          </cell>
        </row>
        <row r="7">
          <cell r="K7" t="str">
            <v>06</v>
          </cell>
          <cell r="L7" t="str">
            <v>Alpes-Maritimes</v>
          </cell>
          <cell r="M7" t="str">
            <v>Nice</v>
          </cell>
          <cell r="N7" t="str">
            <v>Provence-Alpes-Côte d'Azur</v>
          </cell>
        </row>
        <row r="8">
          <cell r="K8" t="str">
            <v>07</v>
          </cell>
          <cell r="L8" t="str">
            <v>Ardèche</v>
          </cell>
          <cell r="M8" t="str">
            <v>Privas</v>
          </cell>
          <cell r="N8" t="str">
            <v>Auvergne-Rhône-Alpes</v>
          </cell>
        </row>
        <row r="9">
          <cell r="K9" t="str">
            <v>08</v>
          </cell>
          <cell r="L9" t="str">
            <v>Ardennes</v>
          </cell>
          <cell r="M9" t="str">
            <v>Charleville-Mézières</v>
          </cell>
          <cell r="N9" t="str">
            <v>Grand Est</v>
          </cell>
        </row>
        <row r="10">
          <cell r="K10" t="str">
            <v>09</v>
          </cell>
          <cell r="L10" t="str">
            <v>Ariège</v>
          </cell>
          <cell r="M10" t="str">
            <v>Foix</v>
          </cell>
          <cell r="N10" t="str">
            <v>Occitanie</v>
          </cell>
        </row>
        <row r="11">
          <cell r="K11" t="str">
            <v>10</v>
          </cell>
          <cell r="L11" t="str">
            <v>Aube</v>
          </cell>
          <cell r="M11" t="str">
            <v>Troyes</v>
          </cell>
          <cell r="N11" t="str">
            <v>Grand Est</v>
          </cell>
        </row>
        <row r="12">
          <cell r="K12" t="str">
            <v>11</v>
          </cell>
          <cell r="L12" t="str">
            <v>Aude</v>
          </cell>
          <cell r="M12" t="str">
            <v>Carcassonne</v>
          </cell>
          <cell r="N12" t="str">
            <v>Occitanie</v>
          </cell>
        </row>
        <row r="13">
          <cell r="K13" t="str">
            <v>12</v>
          </cell>
          <cell r="L13" t="str">
            <v>Aveyron</v>
          </cell>
          <cell r="M13" t="str">
            <v>Rodez</v>
          </cell>
          <cell r="N13" t="str">
            <v>Occitanie</v>
          </cell>
        </row>
        <row r="14">
          <cell r="K14" t="str">
            <v>13</v>
          </cell>
          <cell r="L14" t="str">
            <v>Bouches-du-Rhône</v>
          </cell>
          <cell r="M14" t="str">
            <v>Marseille</v>
          </cell>
          <cell r="N14" t="str">
            <v>Provence-Alpes-Côte d'Azur</v>
          </cell>
        </row>
        <row r="15">
          <cell r="K15" t="str">
            <v>14</v>
          </cell>
          <cell r="L15" t="str">
            <v>Calvados</v>
          </cell>
          <cell r="M15" t="str">
            <v>Caen</v>
          </cell>
          <cell r="N15" t="str">
            <v>Normandie</v>
          </cell>
        </row>
        <row r="16">
          <cell r="K16" t="str">
            <v>15</v>
          </cell>
          <cell r="L16" t="str">
            <v>Cantal</v>
          </cell>
          <cell r="M16" t="str">
            <v>Aurillac</v>
          </cell>
          <cell r="N16" t="str">
            <v>Auvergne-Rhône-Alpes</v>
          </cell>
        </row>
        <row r="17">
          <cell r="K17" t="str">
            <v>16</v>
          </cell>
          <cell r="L17" t="str">
            <v>Charente</v>
          </cell>
          <cell r="M17" t="str">
            <v>Angoulême</v>
          </cell>
          <cell r="N17" t="str">
            <v>Nouvelle-Aquitaine</v>
          </cell>
        </row>
        <row r="18">
          <cell r="K18" t="str">
            <v>17</v>
          </cell>
          <cell r="L18" t="str">
            <v>Charente-Maritime</v>
          </cell>
          <cell r="M18" t="str">
            <v>La Rochelle</v>
          </cell>
          <cell r="N18" t="str">
            <v>Nouvelle-Aquitaine</v>
          </cell>
        </row>
        <row r="19">
          <cell r="K19" t="str">
            <v>18</v>
          </cell>
          <cell r="L19" t="str">
            <v>Cher</v>
          </cell>
          <cell r="M19" t="str">
            <v>Bourges</v>
          </cell>
          <cell r="N19" t="str">
            <v>Centre-Val de Loire</v>
          </cell>
        </row>
        <row r="20">
          <cell r="K20" t="str">
            <v>19</v>
          </cell>
          <cell r="L20" t="str">
            <v>Corrèze</v>
          </cell>
          <cell r="M20" t="str">
            <v>Tulle</v>
          </cell>
          <cell r="N20" t="str">
            <v>Nouvelle-Aquitaine</v>
          </cell>
        </row>
        <row r="21">
          <cell r="K21" t="str">
            <v>20</v>
          </cell>
          <cell r="L21" t="str">
            <v>Corse-du-Sud</v>
          </cell>
          <cell r="M21" t="str">
            <v>Ajaccio</v>
          </cell>
          <cell r="N21" t="str">
            <v>Corse</v>
          </cell>
        </row>
        <row r="22">
          <cell r="K22" t="str">
            <v>20</v>
          </cell>
          <cell r="L22" t="str">
            <v>Haute-Corse</v>
          </cell>
          <cell r="M22" t="str">
            <v>Bastia</v>
          </cell>
          <cell r="N22" t="str">
            <v>Corse</v>
          </cell>
        </row>
        <row r="23">
          <cell r="K23" t="str">
            <v>21</v>
          </cell>
          <cell r="L23" t="str">
            <v>Côte-d'Or</v>
          </cell>
          <cell r="M23" t="str">
            <v>Dijon</v>
          </cell>
          <cell r="N23" t="str">
            <v>Bourgogne-Franche-Comté</v>
          </cell>
        </row>
        <row r="24">
          <cell r="K24" t="str">
            <v>22</v>
          </cell>
          <cell r="L24" t="str">
            <v>Côtes d'Armor</v>
          </cell>
          <cell r="M24" t="str">
            <v>Saint-Brieuc</v>
          </cell>
          <cell r="N24" t="str">
            <v>Bretagne</v>
          </cell>
        </row>
        <row r="25">
          <cell r="K25" t="str">
            <v>23</v>
          </cell>
          <cell r="L25" t="str">
            <v>Creuse</v>
          </cell>
          <cell r="M25" t="str">
            <v>Guéret</v>
          </cell>
          <cell r="N25" t="str">
            <v>Nouvelle-Aquitaine</v>
          </cell>
        </row>
        <row r="26">
          <cell r="K26" t="str">
            <v>24</v>
          </cell>
          <cell r="L26" t="str">
            <v>Dordogne</v>
          </cell>
          <cell r="M26" t="str">
            <v>Périgueux</v>
          </cell>
          <cell r="N26" t="str">
            <v>Nouvelle-Aquitaine</v>
          </cell>
        </row>
        <row r="27">
          <cell r="K27" t="str">
            <v>25</v>
          </cell>
          <cell r="L27" t="str">
            <v>Doubs</v>
          </cell>
          <cell r="M27" t="str">
            <v>Besançon</v>
          </cell>
          <cell r="N27" t="str">
            <v>Bourgogne-Franche-Comté</v>
          </cell>
        </row>
        <row r="28">
          <cell r="K28" t="str">
            <v>26</v>
          </cell>
          <cell r="L28" t="str">
            <v>Drôme</v>
          </cell>
          <cell r="M28" t="str">
            <v>Valence</v>
          </cell>
          <cell r="N28" t="str">
            <v>Auvergne-Rhône-Alpes</v>
          </cell>
        </row>
        <row r="29">
          <cell r="K29" t="str">
            <v>27</v>
          </cell>
          <cell r="L29" t="str">
            <v>Eure</v>
          </cell>
          <cell r="M29" t="str">
            <v>Évreux</v>
          </cell>
          <cell r="N29" t="str">
            <v>Normandie</v>
          </cell>
        </row>
        <row r="30">
          <cell r="K30" t="str">
            <v>28</v>
          </cell>
          <cell r="L30" t="str">
            <v>Eure-et-Loir</v>
          </cell>
          <cell r="M30" t="str">
            <v>Chartres</v>
          </cell>
          <cell r="N30" t="str">
            <v>Centre-Val de Loire</v>
          </cell>
        </row>
        <row r="31">
          <cell r="K31" t="str">
            <v>29</v>
          </cell>
          <cell r="L31" t="str">
            <v>Finistère</v>
          </cell>
          <cell r="M31" t="str">
            <v>Quimper</v>
          </cell>
          <cell r="N31" t="str">
            <v>Bretagne</v>
          </cell>
        </row>
        <row r="32">
          <cell r="K32" t="str">
            <v>30</v>
          </cell>
          <cell r="L32" t="str">
            <v>Gard</v>
          </cell>
          <cell r="M32" t="str">
            <v>Nîmes</v>
          </cell>
          <cell r="N32" t="str">
            <v>Occitanie</v>
          </cell>
        </row>
        <row r="33">
          <cell r="K33" t="str">
            <v>31</v>
          </cell>
          <cell r="L33" t="str">
            <v>Haute-Garonne</v>
          </cell>
          <cell r="M33" t="str">
            <v>Toulouse</v>
          </cell>
          <cell r="N33" t="str">
            <v>Occitanie</v>
          </cell>
        </row>
        <row r="34">
          <cell r="K34" t="str">
            <v>32</v>
          </cell>
          <cell r="L34" t="str">
            <v>Gers</v>
          </cell>
          <cell r="M34" t="str">
            <v>Auch</v>
          </cell>
          <cell r="N34" t="str">
            <v>Occitanie</v>
          </cell>
        </row>
        <row r="35">
          <cell r="K35" t="str">
            <v>33</v>
          </cell>
          <cell r="L35" t="str">
            <v>Gironde</v>
          </cell>
          <cell r="M35" t="str">
            <v>Bordeaux</v>
          </cell>
          <cell r="N35" t="str">
            <v>Nouvelle-Aquitaine</v>
          </cell>
        </row>
        <row r="36">
          <cell r="K36" t="str">
            <v>34</v>
          </cell>
          <cell r="L36" t="str">
            <v>Hérault</v>
          </cell>
          <cell r="M36" t="str">
            <v>Montpellier</v>
          </cell>
          <cell r="N36" t="str">
            <v>Occitanie</v>
          </cell>
        </row>
        <row r="37">
          <cell r="K37" t="str">
            <v>35</v>
          </cell>
          <cell r="L37" t="str">
            <v>Ille-et-Vilaine</v>
          </cell>
          <cell r="M37" t="str">
            <v>Rennes</v>
          </cell>
          <cell r="N37" t="str">
            <v>Bretagne</v>
          </cell>
        </row>
        <row r="38">
          <cell r="K38" t="str">
            <v>36</v>
          </cell>
          <cell r="L38" t="str">
            <v>Indre</v>
          </cell>
          <cell r="M38" t="str">
            <v>Châteauroux</v>
          </cell>
          <cell r="N38" t="str">
            <v>Centre-Val de Loire</v>
          </cell>
        </row>
        <row r="39">
          <cell r="K39" t="str">
            <v>37</v>
          </cell>
          <cell r="L39" t="str">
            <v>Indre-et-Loire</v>
          </cell>
          <cell r="M39" t="str">
            <v>Tours</v>
          </cell>
          <cell r="N39" t="str">
            <v>Centre-Val de Loire</v>
          </cell>
        </row>
        <row r="40">
          <cell r="K40" t="str">
            <v>38</v>
          </cell>
          <cell r="L40" t="str">
            <v>Isère</v>
          </cell>
          <cell r="M40" t="str">
            <v>Grenoble</v>
          </cell>
          <cell r="N40" t="str">
            <v>Auvergne-Rhône-Alpes</v>
          </cell>
        </row>
        <row r="41">
          <cell r="K41" t="str">
            <v>39</v>
          </cell>
          <cell r="L41" t="str">
            <v>Jura</v>
          </cell>
          <cell r="M41" t="str">
            <v>Lons-le-Saunier</v>
          </cell>
          <cell r="N41" t="str">
            <v>Bourgogne-Franche-Comté</v>
          </cell>
        </row>
        <row r="42">
          <cell r="K42" t="str">
            <v>40</v>
          </cell>
          <cell r="L42" t="str">
            <v>Landes</v>
          </cell>
          <cell r="M42" t="str">
            <v>Mont-de-Marsan</v>
          </cell>
          <cell r="N42" t="str">
            <v>Nouvelle-Aquitaine</v>
          </cell>
        </row>
        <row r="43">
          <cell r="K43" t="str">
            <v>41</v>
          </cell>
          <cell r="L43" t="str">
            <v>Loir-et-Cher</v>
          </cell>
          <cell r="M43" t="str">
            <v>Blois</v>
          </cell>
          <cell r="N43" t="str">
            <v>Centre-Val de Loire</v>
          </cell>
        </row>
        <row r="44">
          <cell r="K44" t="str">
            <v>42</v>
          </cell>
          <cell r="L44" t="str">
            <v>Loire</v>
          </cell>
          <cell r="M44" t="str">
            <v>Saint-Étienne</v>
          </cell>
          <cell r="N44" t="str">
            <v>Auvergne-Rhône-Alpes</v>
          </cell>
        </row>
        <row r="45">
          <cell r="K45" t="str">
            <v>43</v>
          </cell>
          <cell r="L45" t="str">
            <v>Haute-Loire</v>
          </cell>
          <cell r="M45" t="str">
            <v>Le Puy-en-Velay</v>
          </cell>
          <cell r="N45" t="str">
            <v>Auvergne-Rhône-Alpes</v>
          </cell>
        </row>
        <row r="46">
          <cell r="K46" t="str">
            <v>44</v>
          </cell>
          <cell r="L46" t="str">
            <v>Loire-Atlantique</v>
          </cell>
          <cell r="M46" t="str">
            <v>Nantes</v>
          </cell>
          <cell r="N46" t="str">
            <v>Pays de la Loire</v>
          </cell>
        </row>
        <row r="47">
          <cell r="K47" t="str">
            <v>45</v>
          </cell>
          <cell r="L47" t="str">
            <v>Loiret</v>
          </cell>
          <cell r="M47" t="str">
            <v>Orléans</v>
          </cell>
          <cell r="N47" t="str">
            <v>Centre-Val de Loire</v>
          </cell>
        </row>
        <row r="48">
          <cell r="K48" t="str">
            <v>46</v>
          </cell>
          <cell r="L48" t="str">
            <v>Lot</v>
          </cell>
          <cell r="M48" t="str">
            <v>Cahors</v>
          </cell>
          <cell r="N48" t="str">
            <v>Occitanie</v>
          </cell>
        </row>
        <row r="49">
          <cell r="K49" t="str">
            <v>47</v>
          </cell>
          <cell r="L49" t="str">
            <v>Lot-et-Garonne</v>
          </cell>
          <cell r="M49" t="str">
            <v>Agen</v>
          </cell>
          <cell r="N49" t="str">
            <v>Nouvelle-Aquitaine</v>
          </cell>
        </row>
        <row r="50">
          <cell r="K50" t="str">
            <v>48</v>
          </cell>
          <cell r="L50" t="str">
            <v>Lozère</v>
          </cell>
          <cell r="M50" t="str">
            <v>Mende</v>
          </cell>
          <cell r="N50" t="str">
            <v>Occitanie</v>
          </cell>
        </row>
        <row r="51">
          <cell r="K51" t="str">
            <v>49</v>
          </cell>
          <cell r="L51" t="str">
            <v>Maine-et-Loire</v>
          </cell>
          <cell r="M51" t="str">
            <v>Angers</v>
          </cell>
          <cell r="N51" t="str">
            <v>Pays de la Loire</v>
          </cell>
        </row>
        <row r="52">
          <cell r="K52" t="str">
            <v>50</v>
          </cell>
          <cell r="L52" t="str">
            <v>Manche</v>
          </cell>
          <cell r="M52" t="str">
            <v>Saint-Lô</v>
          </cell>
          <cell r="N52" t="str">
            <v>Normandie</v>
          </cell>
        </row>
        <row r="53">
          <cell r="K53" t="str">
            <v>51</v>
          </cell>
          <cell r="L53" t="str">
            <v>Marne</v>
          </cell>
          <cell r="M53" t="str">
            <v>Châlons-en-Champagne</v>
          </cell>
          <cell r="N53" t="str">
            <v>Grand Est</v>
          </cell>
        </row>
        <row r="54">
          <cell r="K54" t="str">
            <v>52</v>
          </cell>
          <cell r="L54" t="str">
            <v>Haute-Marne</v>
          </cell>
          <cell r="M54" t="str">
            <v>Chaumont</v>
          </cell>
          <cell r="N54" t="str">
            <v>Grand Est</v>
          </cell>
        </row>
        <row r="55">
          <cell r="K55" t="str">
            <v>53</v>
          </cell>
          <cell r="L55" t="str">
            <v>Mayenne</v>
          </cell>
          <cell r="M55" t="str">
            <v>Laval</v>
          </cell>
          <cell r="N55" t="str">
            <v>Pays de la Loire</v>
          </cell>
        </row>
        <row r="56">
          <cell r="K56" t="str">
            <v>54</v>
          </cell>
          <cell r="L56" t="str">
            <v>Meurthe-et-Moselle</v>
          </cell>
          <cell r="M56" t="str">
            <v>Nancy</v>
          </cell>
          <cell r="N56" t="str">
            <v>Grand Est</v>
          </cell>
        </row>
        <row r="57">
          <cell r="K57" t="str">
            <v>55</v>
          </cell>
          <cell r="L57" t="str">
            <v>Meuse</v>
          </cell>
          <cell r="M57" t="str">
            <v>Bar-le-Duc</v>
          </cell>
          <cell r="N57" t="str">
            <v>Grand Est</v>
          </cell>
        </row>
        <row r="58">
          <cell r="K58" t="str">
            <v>56</v>
          </cell>
          <cell r="L58" t="str">
            <v>Morbihan</v>
          </cell>
          <cell r="M58" t="str">
            <v>Vannes</v>
          </cell>
          <cell r="N58" t="str">
            <v>Bretagne</v>
          </cell>
        </row>
        <row r="59">
          <cell r="K59" t="str">
            <v>57</v>
          </cell>
          <cell r="L59" t="str">
            <v>Moselle</v>
          </cell>
          <cell r="M59" t="str">
            <v>Metz</v>
          </cell>
          <cell r="N59" t="str">
            <v>Grand Est</v>
          </cell>
        </row>
        <row r="60">
          <cell r="K60" t="str">
            <v>58</v>
          </cell>
          <cell r="L60" t="str">
            <v>Nièvre</v>
          </cell>
          <cell r="M60" t="str">
            <v>Nevers</v>
          </cell>
          <cell r="N60" t="str">
            <v>Bourgogne-Franche-Comté</v>
          </cell>
        </row>
        <row r="61">
          <cell r="K61" t="str">
            <v>59</v>
          </cell>
          <cell r="L61" t="str">
            <v>Nord</v>
          </cell>
          <cell r="M61" t="str">
            <v>Lille</v>
          </cell>
          <cell r="N61" t="str">
            <v>Hauts-de-France</v>
          </cell>
        </row>
        <row r="62">
          <cell r="K62" t="str">
            <v>60</v>
          </cell>
          <cell r="L62" t="str">
            <v>Oise</v>
          </cell>
          <cell r="M62" t="str">
            <v>Beauvais</v>
          </cell>
          <cell r="N62" t="str">
            <v>Hauts-de-France</v>
          </cell>
        </row>
        <row r="63">
          <cell r="K63" t="str">
            <v>61</v>
          </cell>
          <cell r="L63" t="str">
            <v>Orne</v>
          </cell>
          <cell r="M63" t="str">
            <v>Alençon</v>
          </cell>
          <cell r="N63" t="str">
            <v>Normandie</v>
          </cell>
        </row>
        <row r="64">
          <cell r="K64" t="str">
            <v>62</v>
          </cell>
          <cell r="L64" t="str">
            <v>Pas-de-Calais</v>
          </cell>
          <cell r="M64" t="str">
            <v>Arras</v>
          </cell>
          <cell r="N64" t="str">
            <v>Hauts-de-France</v>
          </cell>
        </row>
        <row r="65">
          <cell r="K65" t="str">
            <v>63</v>
          </cell>
          <cell r="L65" t="str">
            <v>Puy-de-Dôme</v>
          </cell>
          <cell r="M65" t="str">
            <v>Clermont-Ferrand</v>
          </cell>
          <cell r="N65" t="str">
            <v>Auvergne-Rhône-Alpes</v>
          </cell>
        </row>
        <row r="66">
          <cell r="K66" t="str">
            <v>64</v>
          </cell>
          <cell r="L66" t="str">
            <v>Pyrénées-Atlantiques</v>
          </cell>
          <cell r="M66" t="str">
            <v>Pau</v>
          </cell>
          <cell r="N66" t="str">
            <v>Nouvelle-Aquitaine</v>
          </cell>
        </row>
        <row r="67">
          <cell r="K67" t="str">
            <v>65</v>
          </cell>
          <cell r="L67" t="str">
            <v>Hautes-Pyrénées</v>
          </cell>
          <cell r="M67" t="str">
            <v>Tarbes</v>
          </cell>
          <cell r="N67" t="str">
            <v>Occitanie</v>
          </cell>
        </row>
        <row r="68">
          <cell r="K68" t="str">
            <v>66</v>
          </cell>
          <cell r="L68" t="str">
            <v>Pyrénées-Orientales</v>
          </cell>
          <cell r="M68" t="str">
            <v>Perpignan</v>
          </cell>
          <cell r="N68" t="str">
            <v>Occitanie</v>
          </cell>
        </row>
        <row r="69">
          <cell r="K69" t="str">
            <v>67</v>
          </cell>
          <cell r="L69" t="str">
            <v>Bas-Rhin</v>
          </cell>
          <cell r="M69" t="str">
            <v>Strasbourg</v>
          </cell>
          <cell r="N69" t="str">
            <v>Grand Est</v>
          </cell>
        </row>
        <row r="70">
          <cell r="K70" t="str">
            <v>68</v>
          </cell>
          <cell r="L70" t="str">
            <v>Haut-Rhin</v>
          </cell>
          <cell r="M70" t="str">
            <v>Colmar</v>
          </cell>
          <cell r="N70" t="str">
            <v>Grand Est</v>
          </cell>
        </row>
        <row r="71">
          <cell r="K71" t="str">
            <v>69</v>
          </cell>
          <cell r="L71" t="str">
            <v>Rhône</v>
          </cell>
          <cell r="M71" t="str">
            <v>Lyon</v>
          </cell>
          <cell r="N71" t="str">
            <v>Auvergne-Rhône-Alpes</v>
          </cell>
        </row>
        <row r="72">
          <cell r="K72" t="str">
            <v>70</v>
          </cell>
          <cell r="L72" t="str">
            <v>Haute-Saône</v>
          </cell>
          <cell r="M72" t="str">
            <v>Vesoul</v>
          </cell>
          <cell r="N72" t="str">
            <v>Bourgogne-Franche-Comté</v>
          </cell>
        </row>
        <row r="73">
          <cell r="K73" t="str">
            <v>71</v>
          </cell>
          <cell r="L73" t="str">
            <v>Saône-et-Loire</v>
          </cell>
          <cell r="M73" t="str">
            <v>Mâcon</v>
          </cell>
          <cell r="N73" t="str">
            <v>Bourgogne-Franche-Comté</v>
          </cell>
        </row>
        <row r="74">
          <cell r="K74" t="str">
            <v>72</v>
          </cell>
          <cell r="L74" t="str">
            <v>Sarthe</v>
          </cell>
          <cell r="M74" t="str">
            <v>Le Mans</v>
          </cell>
          <cell r="N74" t="str">
            <v>Pays de la Loire</v>
          </cell>
        </row>
        <row r="75">
          <cell r="K75" t="str">
            <v>73</v>
          </cell>
          <cell r="L75" t="str">
            <v>Savoie</v>
          </cell>
          <cell r="M75" t="str">
            <v>Chambéry</v>
          </cell>
          <cell r="N75" t="str">
            <v>Auvergne-Rhône-Alpes</v>
          </cell>
        </row>
        <row r="76">
          <cell r="K76" t="str">
            <v>74</v>
          </cell>
          <cell r="L76" t="str">
            <v>Haute-Savoie</v>
          </cell>
          <cell r="M76" t="str">
            <v>Annecy</v>
          </cell>
          <cell r="N76" t="str">
            <v>Auvergne-Rhône-Alpes</v>
          </cell>
        </row>
        <row r="77">
          <cell r="K77" t="str">
            <v>75</v>
          </cell>
          <cell r="L77" t="str">
            <v>Paris</v>
          </cell>
          <cell r="M77" t="str">
            <v>Paris</v>
          </cell>
          <cell r="N77" t="str">
            <v>Ile-de-France</v>
          </cell>
        </row>
        <row r="78">
          <cell r="K78" t="str">
            <v>76</v>
          </cell>
          <cell r="L78" t="str">
            <v>Seine-Maritime</v>
          </cell>
          <cell r="M78" t="str">
            <v>Rouen</v>
          </cell>
          <cell r="N78" t="str">
            <v>Normandie</v>
          </cell>
        </row>
        <row r="79">
          <cell r="K79" t="str">
            <v>77</v>
          </cell>
          <cell r="L79" t="str">
            <v>Seine-et-Marne</v>
          </cell>
          <cell r="M79" t="str">
            <v>Melun</v>
          </cell>
          <cell r="N79" t="str">
            <v>Ile-de-France</v>
          </cell>
        </row>
        <row r="80">
          <cell r="K80" t="str">
            <v>78</v>
          </cell>
          <cell r="L80" t="str">
            <v>Yvelines</v>
          </cell>
          <cell r="M80" t="str">
            <v>Versailles</v>
          </cell>
          <cell r="N80" t="str">
            <v>Ile-de-France</v>
          </cell>
        </row>
        <row r="81">
          <cell r="K81" t="str">
            <v>79</v>
          </cell>
          <cell r="L81" t="str">
            <v>Deux-Sèvres</v>
          </cell>
          <cell r="M81" t="str">
            <v>Niort</v>
          </cell>
          <cell r="N81" t="str">
            <v>Nouvelle-Aquitaine</v>
          </cell>
        </row>
        <row r="82">
          <cell r="K82" t="str">
            <v>80</v>
          </cell>
          <cell r="L82" t="str">
            <v>Somme</v>
          </cell>
          <cell r="M82" t="str">
            <v>Amiens</v>
          </cell>
          <cell r="N82" t="str">
            <v>Hauts-de-France</v>
          </cell>
        </row>
        <row r="83">
          <cell r="K83" t="str">
            <v>81</v>
          </cell>
          <cell r="L83" t="str">
            <v>Tarn</v>
          </cell>
          <cell r="M83" t="str">
            <v>Albi</v>
          </cell>
          <cell r="N83" t="str">
            <v>Occitanie</v>
          </cell>
        </row>
        <row r="84">
          <cell r="K84" t="str">
            <v>82</v>
          </cell>
          <cell r="L84" t="str">
            <v>Tarn-et-Garonne</v>
          </cell>
          <cell r="M84" t="str">
            <v>Montauban</v>
          </cell>
          <cell r="N84" t="str">
            <v>Occitanie</v>
          </cell>
        </row>
        <row r="85">
          <cell r="K85" t="str">
            <v>83</v>
          </cell>
          <cell r="L85" t="str">
            <v>Var</v>
          </cell>
          <cell r="M85" t="str">
            <v>Toulon</v>
          </cell>
          <cell r="N85" t="str">
            <v>Provence-Alpes-Côte d'Azur</v>
          </cell>
        </row>
        <row r="86">
          <cell r="K86" t="str">
            <v>84</v>
          </cell>
          <cell r="L86" t="str">
            <v>Vaucluse</v>
          </cell>
          <cell r="M86" t="str">
            <v>Avignon</v>
          </cell>
          <cell r="N86" t="str">
            <v>Provence-Alpes-Côte d'Azur</v>
          </cell>
        </row>
        <row r="87">
          <cell r="K87" t="str">
            <v>85</v>
          </cell>
          <cell r="L87" t="str">
            <v>Vendée</v>
          </cell>
          <cell r="M87" t="str">
            <v>La Roche-sur-Yon</v>
          </cell>
          <cell r="N87" t="str">
            <v>Pays de la Loire</v>
          </cell>
        </row>
        <row r="88">
          <cell r="K88" t="str">
            <v>86</v>
          </cell>
          <cell r="L88" t="str">
            <v>Vienne</v>
          </cell>
          <cell r="M88" t="str">
            <v>Poitiers</v>
          </cell>
          <cell r="N88" t="str">
            <v>Nouvelle-Aquitaine</v>
          </cell>
        </row>
        <row r="89">
          <cell r="K89" t="str">
            <v>87</v>
          </cell>
          <cell r="L89" t="str">
            <v>Haute-Vienne</v>
          </cell>
          <cell r="M89" t="str">
            <v>Limoges</v>
          </cell>
          <cell r="N89" t="str">
            <v>Nouvelle-Aquitaine</v>
          </cell>
        </row>
        <row r="90">
          <cell r="K90" t="str">
            <v>88</v>
          </cell>
          <cell r="L90" t="str">
            <v>Vosges</v>
          </cell>
          <cell r="M90" t="str">
            <v>Épinal</v>
          </cell>
          <cell r="N90" t="str">
            <v>Grand Est</v>
          </cell>
        </row>
        <row r="91">
          <cell r="K91" t="str">
            <v>89</v>
          </cell>
          <cell r="L91" t="str">
            <v>Yonne</v>
          </cell>
          <cell r="M91" t="str">
            <v>Auxerre</v>
          </cell>
          <cell r="N91" t="str">
            <v>Bourgogne-Franche-Comté</v>
          </cell>
        </row>
        <row r="92">
          <cell r="K92" t="str">
            <v>90</v>
          </cell>
          <cell r="L92" t="str">
            <v>Territoire-de-Belfort</v>
          </cell>
          <cell r="M92" t="str">
            <v>Belfort</v>
          </cell>
          <cell r="N92" t="str">
            <v>Bourgogne-Franche-Comté</v>
          </cell>
        </row>
        <row r="93">
          <cell r="K93" t="str">
            <v>91</v>
          </cell>
          <cell r="L93" t="str">
            <v>Essonne</v>
          </cell>
          <cell r="M93" t="str">
            <v>Évry</v>
          </cell>
          <cell r="N93" t="str">
            <v>Ile-de-France</v>
          </cell>
        </row>
        <row r="94">
          <cell r="K94" t="str">
            <v>92</v>
          </cell>
          <cell r="L94" t="str">
            <v>Hauts-de-Seine</v>
          </cell>
          <cell r="M94" t="str">
            <v>Nanterre</v>
          </cell>
          <cell r="N94" t="str">
            <v>Ile-de-France</v>
          </cell>
        </row>
        <row r="95">
          <cell r="K95" t="str">
            <v>93</v>
          </cell>
          <cell r="L95" t="str">
            <v>Seine-Saint-Denis</v>
          </cell>
          <cell r="M95" t="str">
            <v>Bobigny</v>
          </cell>
          <cell r="N95" t="str">
            <v>Ile-de-France</v>
          </cell>
        </row>
        <row r="96">
          <cell r="K96" t="str">
            <v>94</v>
          </cell>
          <cell r="L96" t="str">
            <v>Val-de-Marne</v>
          </cell>
          <cell r="M96" t="str">
            <v>Créteil</v>
          </cell>
          <cell r="N96" t="str">
            <v>Ile-de-France</v>
          </cell>
        </row>
        <row r="97">
          <cell r="K97" t="str">
            <v>95</v>
          </cell>
          <cell r="L97" t="str">
            <v>Val-D'Oise</v>
          </cell>
          <cell r="M97" t="str">
            <v>Pontoise</v>
          </cell>
          <cell r="N97" t="str">
            <v>Ile-de-France</v>
          </cell>
        </row>
        <row r="98">
          <cell r="K98" t="str">
            <v>971</v>
          </cell>
          <cell r="L98" t="str">
            <v>Guadeloupe</v>
          </cell>
          <cell r="M98" t="str">
            <v>Basse-Terre</v>
          </cell>
          <cell r="N98" t="str">
            <v>Guadeloupe</v>
          </cell>
        </row>
        <row r="99">
          <cell r="K99" t="str">
            <v>972</v>
          </cell>
          <cell r="L99" t="str">
            <v>Martinique</v>
          </cell>
          <cell r="M99" t="str">
            <v>Fort-de-France</v>
          </cell>
          <cell r="N99" t="str">
            <v>Martinique</v>
          </cell>
        </row>
        <row r="100">
          <cell r="K100" t="str">
            <v>973</v>
          </cell>
          <cell r="L100" t="str">
            <v>Guyane</v>
          </cell>
          <cell r="M100" t="str">
            <v>Cayenne</v>
          </cell>
          <cell r="N100" t="str">
            <v>Guyane</v>
          </cell>
        </row>
        <row r="101">
          <cell r="K101" t="str">
            <v>974</v>
          </cell>
          <cell r="L101" t="str">
            <v>La Réunion</v>
          </cell>
          <cell r="M101" t="str">
            <v>Saint-Denis</v>
          </cell>
          <cell r="N101" t="str">
            <v>La Réunion</v>
          </cell>
        </row>
        <row r="102">
          <cell r="K102" t="str">
            <v>976</v>
          </cell>
          <cell r="L102" t="str">
            <v>Mayotte</v>
          </cell>
          <cell r="M102" t="str">
            <v>Dzaoudzi</v>
          </cell>
          <cell r="N102" t="str">
            <v>Mayotte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és de lecture"/>
      <sheetName val="Données projets"/>
      <sheetName val="Paramètres"/>
    </sheetNames>
    <sheetDataSet>
      <sheetData sheetId="0" refreshError="1"/>
      <sheetData sheetId="1" refreshError="1"/>
      <sheetData sheetId="2">
        <row r="1">
          <cell r="K1" t="str">
            <v>N°</v>
          </cell>
          <cell r="L1" t="str">
            <v>Département</v>
          </cell>
          <cell r="M1" t="str">
            <v>Chef-lieu</v>
          </cell>
          <cell r="N1" t="str">
            <v>Région</v>
          </cell>
        </row>
        <row r="2">
          <cell r="K2" t="str">
            <v>01</v>
          </cell>
          <cell r="L2" t="str">
            <v>Ain</v>
          </cell>
          <cell r="M2" t="str">
            <v>Bourg-en-Bresse</v>
          </cell>
          <cell r="N2" t="str">
            <v>Auvergne-Rhône-Alpes</v>
          </cell>
        </row>
        <row r="3">
          <cell r="K3" t="str">
            <v>02</v>
          </cell>
          <cell r="L3" t="str">
            <v>Aisne</v>
          </cell>
          <cell r="M3" t="str">
            <v>Laon</v>
          </cell>
          <cell r="N3" t="str">
            <v>Hauts-de-France</v>
          </cell>
        </row>
        <row r="4">
          <cell r="K4" t="str">
            <v>03</v>
          </cell>
          <cell r="L4" t="str">
            <v>Allier</v>
          </cell>
          <cell r="M4" t="str">
            <v>Moulins</v>
          </cell>
          <cell r="N4" t="str">
            <v>Auvergne-Rhône-Alpes</v>
          </cell>
        </row>
        <row r="5">
          <cell r="K5" t="str">
            <v>04</v>
          </cell>
          <cell r="L5" t="str">
            <v>Alpes-de-Haute-Provence</v>
          </cell>
          <cell r="M5" t="str">
            <v>Digne</v>
          </cell>
          <cell r="N5" t="str">
            <v>Provence-Alpes-Côte d'Azur</v>
          </cell>
        </row>
        <row r="6">
          <cell r="K6" t="str">
            <v>05</v>
          </cell>
          <cell r="L6" t="str">
            <v>Hautes-Alpes</v>
          </cell>
          <cell r="M6" t="str">
            <v>Gap</v>
          </cell>
          <cell r="N6" t="str">
            <v>Provence-Alpes-Côte d'Azur</v>
          </cell>
        </row>
        <row r="7">
          <cell r="K7" t="str">
            <v>06</v>
          </cell>
          <cell r="L7" t="str">
            <v>Alpes-Maritimes</v>
          </cell>
          <cell r="M7" t="str">
            <v>Nice</v>
          </cell>
          <cell r="N7" t="str">
            <v>Provence-Alpes-Côte d'Azur</v>
          </cell>
        </row>
        <row r="8">
          <cell r="K8" t="str">
            <v>07</v>
          </cell>
          <cell r="L8" t="str">
            <v>Ardèche</v>
          </cell>
          <cell r="M8" t="str">
            <v>Privas</v>
          </cell>
          <cell r="N8" t="str">
            <v>Auvergne-Rhône-Alpes</v>
          </cell>
        </row>
        <row r="9">
          <cell r="K9" t="str">
            <v>08</v>
          </cell>
          <cell r="L9" t="str">
            <v>Ardennes</v>
          </cell>
          <cell r="M9" t="str">
            <v>Charleville-Mézières</v>
          </cell>
          <cell r="N9" t="str">
            <v>Grand Est</v>
          </cell>
        </row>
        <row r="10">
          <cell r="K10" t="str">
            <v>09</v>
          </cell>
          <cell r="L10" t="str">
            <v>Ariège</v>
          </cell>
          <cell r="M10" t="str">
            <v>Foix</v>
          </cell>
          <cell r="N10" t="str">
            <v>Occitanie</v>
          </cell>
        </row>
        <row r="11">
          <cell r="K11" t="str">
            <v>10</v>
          </cell>
          <cell r="L11" t="str">
            <v>Aube</v>
          </cell>
          <cell r="M11" t="str">
            <v>Troyes</v>
          </cell>
          <cell r="N11" t="str">
            <v>Grand Est</v>
          </cell>
        </row>
        <row r="12">
          <cell r="K12" t="str">
            <v>11</v>
          </cell>
          <cell r="L12" t="str">
            <v>Aude</v>
          </cell>
          <cell r="M12" t="str">
            <v>Carcassonne</v>
          </cell>
          <cell r="N12" t="str">
            <v>Occitanie</v>
          </cell>
        </row>
        <row r="13">
          <cell r="K13" t="str">
            <v>12</v>
          </cell>
          <cell r="L13" t="str">
            <v>Aveyron</v>
          </cell>
          <cell r="M13" t="str">
            <v>Rodez</v>
          </cell>
          <cell r="N13" t="str">
            <v>Occitanie</v>
          </cell>
        </row>
        <row r="14">
          <cell r="K14" t="str">
            <v>13</v>
          </cell>
          <cell r="L14" t="str">
            <v>Bouches-du-Rhône</v>
          </cell>
          <cell r="M14" t="str">
            <v>Marseille</v>
          </cell>
          <cell r="N14" t="str">
            <v>Provence-Alpes-Côte d'Azur</v>
          </cell>
        </row>
        <row r="15">
          <cell r="K15" t="str">
            <v>14</v>
          </cell>
          <cell r="L15" t="str">
            <v>Calvados</v>
          </cell>
          <cell r="M15" t="str">
            <v>Caen</v>
          </cell>
          <cell r="N15" t="str">
            <v>Normandie</v>
          </cell>
        </row>
        <row r="16">
          <cell r="K16" t="str">
            <v>15</v>
          </cell>
          <cell r="L16" t="str">
            <v>Cantal</v>
          </cell>
          <cell r="M16" t="str">
            <v>Aurillac</v>
          </cell>
          <cell r="N16" t="str">
            <v>Auvergne-Rhône-Alpes</v>
          </cell>
        </row>
        <row r="17">
          <cell r="K17" t="str">
            <v>16</v>
          </cell>
          <cell r="L17" t="str">
            <v>Charente</v>
          </cell>
          <cell r="M17" t="str">
            <v>Angoulême</v>
          </cell>
          <cell r="N17" t="str">
            <v>Nouvelle-Aquitaine</v>
          </cell>
        </row>
        <row r="18">
          <cell r="K18" t="str">
            <v>17</v>
          </cell>
          <cell r="L18" t="str">
            <v>Charente-Maritime</v>
          </cell>
          <cell r="M18" t="str">
            <v>La Rochelle</v>
          </cell>
          <cell r="N18" t="str">
            <v>Nouvelle-Aquitaine</v>
          </cell>
        </row>
        <row r="19">
          <cell r="K19" t="str">
            <v>18</v>
          </cell>
          <cell r="L19" t="str">
            <v>Cher</v>
          </cell>
          <cell r="M19" t="str">
            <v>Bourges</v>
          </cell>
          <cell r="N19" t="str">
            <v>Centre-Val de Loire</v>
          </cell>
        </row>
        <row r="20">
          <cell r="K20" t="str">
            <v>19</v>
          </cell>
          <cell r="L20" t="str">
            <v>Corrèze</v>
          </cell>
          <cell r="M20" t="str">
            <v>Tulle</v>
          </cell>
          <cell r="N20" t="str">
            <v>Nouvelle-Aquitaine</v>
          </cell>
        </row>
        <row r="21">
          <cell r="K21" t="str">
            <v>20</v>
          </cell>
          <cell r="L21" t="str">
            <v>Corse-du-Sud</v>
          </cell>
          <cell r="M21" t="str">
            <v>Ajaccio</v>
          </cell>
          <cell r="N21" t="str">
            <v>Corse</v>
          </cell>
        </row>
        <row r="22">
          <cell r="K22" t="str">
            <v>20</v>
          </cell>
          <cell r="L22" t="str">
            <v>Haute-Corse</v>
          </cell>
          <cell r="M22" t="str">
            <v>Bastia</v>
          </cell>
          <cell r="N22" t="str">
            <v>Corse</v>
          </cell>
        </row>
        <row r="23">
          <cell r="K23" t="str">
            <v>21</v>
          </cell>
          <cell r="L23" t="str">
            <v>Côte-d'Or</v>
          </cell>
          <cell r="M23" t="str">
            <v>Dijon</v>
          </cell>
          <cell r="N23" t="str">
            <v>Bourgogne-Franche-Comté</v>
          </cell>
        </row>
        <row r="24">
          <cell r="K24" t="str">
            <v>22</v>
          </cell>
          <cell r="L24" t="str">
            <v>Côtes d'Armor</v>
          </cell>
          <cell r="M24" t="str">
            <v>Saint-Brieuc</v>
          </cell>
          <cell r="N24" t="str">
            <v>Bretagne</v>
          </cell>
        </row>
        <row r="25">
          <cell r="K25" t="str">
            <v>23</v>
          </cell>
          <cell r="L25" t="str">
            <v>Creuse</v>
          </cell>
          <cell r="M25" t="str">
            <v>Guéret</v>
          </cell>
          <cell r="N25" t="str">
            <v>Nouvelle-Aquitaine</v>
          </cell>
        </row>
        <row r="26">
          <cell r="K26" t="str">
            <v>24</v>
          </cell>
          <cell r="L26" t="str">
            <v>Dordogne</v>
          </cell>
          <cell r="M26" t="str">
            <v>Périgueux</v>
          </cell>
          <cell r="N26" t="str">
            <v>Nouvelle-Aquitaine</v>
          </cell>
        </row>
        <row r="27">
          <cell r="K27" t="str">
            <v>25</v>
          </cell>
          <cell r="L27" t="str">
            <v>Doubs</v>
          </cell>
          <cell r="M27" t="str">
            <v>Besançon</v>
          </cell>
          <cell r="N27" t="str">
            <v>Bourgogne-Franche-Comté</v>
          </cell>
        </row>
        <row r="28">
          <cell r="K28" t="str">
            <v>26</v>
          </cell>
          <cell r="L28" t="str">
            <v>Drôme</v>
          </cell>
          <cell r="M28" t="str">
            <v>Valence</v>
          </cell>
          <cell r="N28" t="str">
            <v>Auvergne-Rhône-Alpes</v>
          </cell>
        </row>
        <row r="29">
          <cell r="K29" t="str">
            <v>27</v>
          </cell>
          <cell r="L29" t="str">
            <v>Eure</v>
          </cell>
          <cell r="M29" t="str">
            <v>Évreux</v>
          </cell>
          <cell r="N29" t="str">
            <v>Normandie</v>
          </cell>
        </row>
        <row r="30">
          <cell r="K30" t="str">
            <v>28</v>
          </cell>
          <cell r="L30" t="str">
            <v>Eure-et-Loir</v>
          </cell>
          <cell r="M30" t="str">
            <v>Chartres</v>
          </cell>
          <cell r="N30" t="str">
            <v>Centre-Val de Loire</v>
          </cell>
        </row>
        <row r="31">
          <cell r="K31" t="str">
            <v>29</v>
          </cell>
          <cell r="L31" t="str">
            <v>Finistère</v>
          </cell>
          <cell r="M31" t="str">
            <v>Quimper</v>
          </cell>
          <cell r="N31" t="str">
            <v>Bretagne</v>
          </cell>
        </row>
        <row r="32">
          <cell r="K32" t="str">
            <v>30</v>
          </cell>
          <cell r="L32" t="str">
            <v>Gard</v>
          </cell>
          <cell r="M32" t="str">
            <v>Nîmes</v>
          </cell>
          <cell r="N32" t="str">
            <v>Occitanie</v>
          </cell>
        </row>
        <row r="33">
          <cell r="K33" t="str">
            <v>31</v>
          </cell>
          <cell r="L33" t="str">
            <v>Haute-Garonne</v>
          </cell>
          <cell r="M33" t="str">
            <v>Toulouse</v>
          </cell>
          <cell r="N33" t="str">
            <v>Occitanie</v>
          </cell>
        </row>
        <row r="34">
          <cell r="K34" t="str">
            <v>32</v>
          </cell>
          <cell r="L34" t="str">
            <v>Gers</v>
          </cell>
          <cell r="M34" t="str">
            <v>Auch</v>
          </cell>
          <cell r="N34" t="str">
            <v>Occitanie</v>
          </cell>
        </row>
        <row r="35">
          <cell r="K35" t="str">
            <v>33</v>
          </cell>
          <cell r="L35" t="str">
            <v>Gironde</v>
          </cell>
          <cell r="M35" t="str">
            <v>Bordeaux</v>
          </cell>
          <cell r="N35" t="str">
            <v>Nouvelle-Aquitaine</v>
          </cell>
        </row>
        <row r="36">
          <cell r="K36" t="str">
            <v>34</v>
          </cell>
          <cell r="L36" t="str">
            <v>Hérault</v>
          </cell>
          <cell r="M36" t="str">
            <v>Montpellier</v>
          </cell>
          <cell r="N36" t="str">
            <v>Occitanie</v>
          </cell>
        </row>
        <row r="37">
          <cell r="K37" t="str">
            <v>35</v>
          </cell>
          <cell r="L37" t="str">
            <v>Ille-et-Vilaine</v>
          </cell>
          <cell r="M37" t="str">
            <v>Rennes</v>
          </cell>
          <cell r="N37" t="str">
            <v>Bretagne</v>
          </cell>
        </row>
        <row r="38">
          <cell r="K38" t="str">
            <v>36</v>
          </cell>
          <cell r="L38" t="str">
            <v>Indre</v>
          </cell>
          <cell r="M38" t="str">
            <v>Châteauroux</v>
          </cell>
          <cell r="N38" t="str">
            <v>Centre-Val de Loire</v>
          </cell>
        </row>
        <row r="39">
          <cell r="K39" t="str">
            <v>37</v>
          </cell>
          <cell r="L39" t="str">
            <v>Indre-et-Loire</v>
          </cell>
          <cell r="M39" t="str">
            <v>Tours</v>
          </cell>
          <cell r="N39" t="str">
            <v>Centre-Val de Loire</v>
          </cell>
        </row>
        <row r="40">
          <cell r="K40" t="str">
            <v>38</v>
          </cell>
          <cell r="L40" t="str">
            <v>Isère</v>
          </cell>
          <cell r="M40" t="str">
            <v>Grenoble</v>
          </cell>
          <cell r="N40" t="str">
            <v>Auvergne-Rhône-Alpes</v>
          </cell>
        </row>
        <row r="41">
          <cell r="K41" t="str">
            <v>39</v>
          </cell>
          <cell r="L41" t="str">
            <v>Jura</v>
          </cell>
          <cell r="M41" t="str">
            <v>Lons-le-Saunier</v>
          </cell>
          <cell r="N41" t="str">
            <v>Bourgogne-Franche-Comté</v>
          </cell>
        </row>
        <row r="42">
          <cell r="K42" t="str">
            <v>40</v>
          </cell>
          <cell r="L42" t="str">
            <v>Landes</v>
          </cell>
          <cell r="M42" t="str">
            <v>Mont-de-Marsan</v>
          </cell>
          <cell r="N42" t="str">
            <v>Nouvelle-Aquitaine</v>
          </cell>
        </row>
        <row r="43">
          <cell r="K43" t="str">
            <v>41</v>
          </cell>
          <cell r="L43" t="str">
            <v>Loir-et-Cher</v>
          </cell>
          <cell r="M43" t="str">
            <v>Blois</v>
          </cell>
          <cell r="N43" t="str">
            <v>Centre-Val de Loire</v>
          </cell>
        </row>
        <row r="44">
          <cell r="K44" t="str">
            <v>42</v>
          </cell>
          <cell r="L44" t="str">
            <v>Loire</v>
          </cell>
          <cell r="M44" t="str">
            <v>Saint-Étienne</v>
          </cell>
          <cell r="N44" t="str">
            <v>Auvergne-Rhône-Alpes</v>
          </cell>
        </row>
        <row r="45">
          <cell r="K45" t="str">
            <v>43</v>
          </cell>
          <cell r="L45" t="str">
            <v>Haute-Loire</v>
          </cell>
          <cell r="M45" t="str">
            <v>Le Puy-en-Velay</v>
          </cell>
          <cell r="N45" t="str">
            <v>Auvergne-Rhône-Alpes</v>
          </cell>
        </row>
        <row r="46">
          <cell r="K46" t="str">
            <v>44</v>
          </cell>
          <cell r="L46" t="str">
            <v>Loire-Atlantique</v>
          </cell>
          <cell r="M46" t="str">
            <v>Nantes</v>
          </cell>
          <cell r="N46" t="str">
            <v>Pays de la Loire</v>
          </cell>
        </row>
        <row r="47">
          <cell r="K47" t="str">
            <v>45</v>
          </cell>
          <cell r="L47" t="str">
            <v>Loiret</v>
          </cell>
          <cell r="M47" t="str">
            <v>Orléans</v>
          </cell>
          <cell r="N47" t="str">
            <v>Centre-Val de Loire</v>
          </cell>
        </row>
        <row r="48">
          <cell r="K48" t="str">
            <v>46</v>
          </cell>
          <cell r="L48" t="str">
            <v>Lot</v>
          </cell>
          <cell r="M48" t="str">
            <v>Cahors</v>
          </cell>
          <cell r="N48" t="str">
            <v>Occitanie</v>
          </cell>
        </row>
        <row r="49">
          <cell r="K49" t="str">
            <v>47</v>
          </cell>
          <cell r="L49" t="str">
            <v>Lot-et-Garonne</v>
          </cell>
          <cell r="M49" t="str">
            <v>Agen</v>
          </cell>
          <cell r="N49" t="str">
            <v>Nouvelle-Aquitaine</v>
          </cell>
        </row>
        <row r="50">
          <cell r="K50" t="str">
            <v>48</v>
          </cell>
          <cell r="L50" t="str">
            <v>Lozère</v>
          </cell>
          <cell r="M50" t="str">
            <v>Mende</v>
          </cell>
          <cell r="N50" t="str">
            <v>Occitanie</v>
          </cell>
        </row>
        <row r="51">
          <cell r="K51" t="str">
            <v>49</v>
          </cell>
          <cell r="L51" t="str">
            <v>Maine-et-Loire</v>
          </cell>
          <cell r="M51" t="str">
            <v>Angers</v>
          </cell>
          <cell r="N51" t="str">
            <v>Pays de la Loire</v>
          </cell>
        </row>
        <row r="52">
          <cell r="K52" t="str">
            <v>50</v>
          </cell>
          <cell r="L52" t="str">
            <v>Manche</v>
          </cell>
          <cell r="M52" t="str">
            <v>Saint-Lô</v>
          </cell>
          <cell r="N52" t="str">
            <v>Normandie</v>
          </cell>
        </row>
        <row r="53">
          <cell r="K53" t="str">
            <v>51</v>
          </cell>
          <cell r="L53" t="str">
            <v>Marne</v>
          </cell>
          <cell r="M53" t="str">
            <v>Châlons-en-Champagne</v>
          </cell>
          <cell r="N53" t="str">
            <v>Grand Est</v>
          </cell>
        </row>
        <row r="54">
          <cell r="K54" t="str">
            <v>52</v>
          </cell>
          <cell r="L54" t="str">
            <v>Haute-Marne</v>
          </cell>
          <cell r="M54" t="str">
            <v>Chaumont</v>
          </cell>
          <cell r="N54" t="str">
            <v>Grand Est</v>
          </cell>
        </row>
        <row r="55">
          <cell r="K55" t="str">
            <v>53</v>
          </cell>
          <cell r="L55" t="str">
            <v>Mayenne</v>
          </cell>
          <cell r="M55" t="str">
            <v>Laval</v>
          </cell>
          <cell r="N55" t="str">
            <v>Pays de la Loire</v>
          </cell>
        </row>
        <row r="56">
          <cell r="K56" t="str">
            <v>54</v>
          </cell>
          <cell r="L56" t="str">
            <v>Meurthe-et-Moselle</v>
          </cell>
          <cell r="M56" t="str">
            <v>Nancy</v>
          </cell>
          <cell r="N56" t="str">
            <v>Grand Est</v>
          </cell>
        </row>
        <row r="57">
          <cell r="K57" t="str">
            <v>55</v>
          </cell>
          <cell r="L57" t="str">
            <v>Meuse</v>
          </cell>
          <cell r="M57" t="str">
            <v>Bar-le-Duc</v>
          </cell>
          <cell r="N57" t="str">
            <v>Grand Est</v>
          </cell>
        </row>
        <row r="58">
          <cell r="K58" t="str">
            <v>56</v>
          </cell>
          <cell r="L58" t="str">
            <v>Morbihan</v>
          </cell>
          <cell r="M58" t="str">
            <v>Vannes</v>
          </cell>
          <cell r="N58" t="str">
            <v>Bretagne</v>
          </cell>
        </row>
        <row r="59">
          <cell r="K59" t="str">
            <v>57</v>
          </cell>
          <cell r="L59" t="str">
            <v>Moselle</v>
          </cell>
          <cell r="M59" t="str">
            <v>Metz</v>
          </cell>
          <cell r="N59" t="str">
            <v>Grand Est</v>
          </cell>
        </row>
        <row r="60">
          <cell r="K60" t="str">
            <v>58</v>
          </cell>
          <cell r="L60" t="str">
            <v>Nièvre</v>
          </cell>
          <cell r="M60" t="str">
            <v>Nevers</v>
          </cell>
          <cell r="N60" t="str">
            <v>Bourgogne-Franche-Comté</v>
          </cell>
        </row>
        <row r="61">
          <cell r="K61" t="str">
            <v>59</v>
          </cell>
          <cell r="L61" t="str">
            <v>Nord</v>
          </cell>
          <cell r="M61" t="str">
            <v>Lille</v>
          </cell>
          <cell r="N61" t="str">
            <v>Hauts-de-France</v>
          </cell>
        </row>
        <row r="62">
          <cell r="K62" t="str">
            <v>60</v>
          </cell>
          <cell r="L62" t="str">
            <v>Oise</v>
          </cell>
          <cell r="M62" t="str">
            <v>Beauvais</v>
          </cell>
          <cell r="N62" t="str">
            <v>Hauts-de-France</v>
          </cell>
        </row>
        <row r="63">
          <cell r="K63" t="str">
            <v>61</v>
          </cell>
          <cell r="L63" t="str">
            <v>Orne</v>
          </cell>
          <cell r="M63" t="str">
            <v>Alençon</v>
          </cell>
          <cell r="N63" t="str">
            <v>Normandie</v>
          </cell>
        </row>
        <row r="64">
          <cell r="K64" t="str">
            <v>62</v>
          </cell>
          <cell r="L64" t="str">
            <v>Pas-de-Calais</v>
          </cell>
          <cell r="M64" t="str">
            <v>Arras</v>
          </cell>
          <cell r="N64" t="str">
            <v>Hauts-de-France</v>
          </cell>
        </row>
        <row r="65">
          <cell r="K65" t="str">
            <v>63</v>
          </cell>
          <cell r="L65" t="str">
            <v>Puy-de-Dôme</v>
          </cell>
          <cell r="M65" t="str">
            <v>Clermont-Ferrand</v>
          </cell>
          <cell r="N65" t="str">
            <v>Auvergne-Rhône-Alpes</v>
          </cell>
        </row>
        <row r="66">
          <cell r="K66" t="str">
            <v>64</v>
          </cell>
          <cell r="L66" t="str">
            <v>Pyrénées-Atlantiques</v>
          </cell>
          <cell r="M66" t="str">
            <v>Pau</v>
          </cell>
          <cell r="N66" t="str">
            <v>Nouvelle-Aquitaine</v>
          </cell>
        </row>
        <row r="67">
          <cell r="K67" t="str">
            <v>65</v>
          </cell>
          <cell r="L67" t="str">
            <v>Hautes-Pyrénées</v>
          </cell>
          <cell r="M67" t="str">
            <v>Tarbes</v>
          </cell>
          <cell r="N67" t="str">
            <v>Occitanie</v>
          </cell>
        </row>
        <row r="68">
          <cell r="K68" t="str">
            <v>66</v>
          </cell>
          <cell r="L68" t="str">
            <v>Pyrénées-Orientales</v>
          </cell>
          <cell r="M68" t="str">
            <v>Perpignan</v>
          </cell>
          <cell r="N68" t="str">
            <v>Occitanie</v>
          </cell>
        </row>
        <row r="69">
          <cell r="K69" t="str">
            <v>67</v>
          </cell>
          <cell r="L69" t="str">
            <v>Bas-Rhin</v>
          </cell>
          <cell r="M69" t="str">
            <v>Strasbourg</v>
          </cell>
          <cell r="N69" t="str">
            <v>Grand Est</v>
          </cell>
        </row>
        <row r="70">
          <cell r="K70" t="str">
            <v>68</v>
          </cell>
          <cell r="L70" t="str">
            <v>Haut-Rhin</v>
          </cell>
          <cell r="M70" t="str">
            <v>Colmar</v>
          </cell>
          <cell r="N70" t="str">
            <v>Grand Est</v>
          </cell>
        </row>
        <row r="71">
          <cell r="K71" t="str">
            <v>69</v>
          </cell>
          <cell r="L71" t="str">
            <v>Rhône</v>
          </cell>
          <cell r="M71" t="str">
            <v>Lyon</v>
          </cell>
          <cell r="N71" t="str">
            <v>Auvergne-Rhône-Alpes</v>
          </cell>
        </row>
        <row r="72">
          <cell r="K72" t="str">
            <v>70</v>
          </cell>
          <cell r="L72" t="str">
            <v>Haute-Saône</v>
          </cell>
          <cell r="M72" t="str">
            <v>Vesoul</v>
          </cell>
          <cell r="N72" t="str">
            <v>Bourgogne-Franche-Comté</v>
          </cell>
        </row>
        <row r="73">
          <cell r="K73" t="str">
            <v>71</v>
          </cell>
          <cell r="L73" t="str">
            <v>Saône-et-Loire</v>
          </cell>
          <cell r="M73" t="str">
            <v>Mâcon</v>
          </cell>
          <cell r="N73" t="str">
            <v>Bourgogne-Franche-Comté</v>
          </cell>
        </row>
        <row r="74">
          <cell r="K74" t="str">
            <v>72</v>
          </cell>
          <cell r="L74" t="str">
            <v>Sarthe</v>
          </cell>
          <cell r="M74" t="str">
            <v>Le Mans</v>
          </cell>
          <cell r="N74" t="str">
            <v>Pays de la Loire</v>
          </cell>
        </row>
        <row r="75">
          <cell r="K75" t="str">
            <v>73</v>
          </cell>
          <cell r="L75" t="str">
            <v>Savoie</v>
          </cell>
          <cell r="M75" t="str">
            <v>Chambéry</v>
          </cell>
          <cell r="N75" t="str">
            <v>Auvergne-Rhône-Alpes</v>
          </cell>
        </row>
        <row r="76">
          <cell r="K76" t="str">
            <v>74</v>
          </cell>
          <cell r="L76" t="str">
            <v>Haute-Savoie</v>
          </cell>
          <cell r="M76" t="str">
            <v>Annecy</v>
          </cell>
          <cell r="N76" t="str">
            <v>Auvergne-Rhône-Alpes</v>
          </cell>
        </row>
        <row r="77">
          <cell r="K77" t="str">
            <v>75</v>
          </cell>
          <cell r="L77" t="str">
            <v>Paris</v>
          </cell>
          <cell r="M77" t="str">
            <v>Paris</v>
          </cell>
          <cell r="N77" t="str">
            <v>Ile-de-France</v>
          </cell>
        </row>
        <row r="78">
          <cell r="K78" t="str">
            <v>76</v>
          </cell>
          <cell r="L78" t="str">
            <v>Seine-Maritime</v>
          </cell>
          <cell r="M78" t="str">
            <v>Rouen</v>
          </cell>
          <cell r="N78" t="str">
            <v>Normandie</v>
          </cell>
        </row>
        <row r="79">
          <cell r="K79" t="str">
            <v>77</v>
          </cell>
          <cell r="L79" t="str">
            <v>Seine-et-Marne</v>
          </cell>
          <cell r="M79" t="str">
            <v>Melun</v>
          </cell>
          <cell r="N79" t="str">
            <v>Ile-de-France</v>
          </cell>
        </row>
        <row r="80">
          <cell r="K80" t="str">
            <v>78</v>
          </cell>
          <cell r="L80" t="str">
            <v>Yvelines</v>
          </cell>
          <cell r="M80" t="str">
            <v>Versailles</v>
          </cell>
          <cell r="N80" t="str">
            <v>Ile-de-France</v>
          </cell>
        </row>
        <row r="81">
          <cell r="K81" t="str">
            <v>79</v>
          </cell>
          <cell r="L81" t="str">
            <v>Deux-Sèvres</v>
          </cell>
          <cell r="M81" t="str">
            <v>Niort</v>
          </cell>
          <cell r="N81" t="str">
            <v>Nouvelle-Aquitaine</v>
          </cell>
        </row>
        <row r="82">
          <cell r="K82" t="str">
            <v>80</v>
          </cell>
          <cell r="L82" t="str">
            <v>Somme</v>
          </cell>
          <cell r="M82" t="str">
            <v>Amiens</v>
          </cell>
          <cell r="N82" t="str">
            <v>Hauts-de-France</v>
          </cell>
        </row>
        <row r="83">
          <cell r="K83" t="str">
            <v>81</v>
          </cell>
          <cell r="L83" t="str">
            <v>Tarn</v>
          </cell>
          <cell r="M83" t="str">
            <v>Albi</v>
          </cell>
          <cell r="N83" t="str">
            <v>Occitanie</v>
          </cell>
        </row>
        <row r="84">
          <cell r="K84" t="str">
            <v>82</v>
          </cell>
          <cell r="L84" t="str">
            <v>Tarn-et-Garonne</v>
          </cell>
          <cell r="M84" t="str">
            <v>Montauban</v>
          </cell>
          <cell r="N84" t="str">
            <v>Occitanie</v>
          </cell>
        </row>
        <row r="85">
          <cell r="K85" t="str">
            <v>83</v>
          </cell>
          <cell r="L85" t="str">
            <v>Var</v>
          </cell>
          <cell r="M85" t="str">
            <v>Toulon</v>
          </cell>
          <cell r="N85" t="str">
            <v>Provence-Alpes-Côte d'Azur</v>
          </cell>
        </row>
        <row r="86">
          <cell r="K86" t="str">
            <v>84</v>
          </cell>
          <cell r="L86" t="str">
            <v>Vaucluse</v>
          </cell>
          <cell r="M86" t="str">
            <v>Avignon</v>
          </cell>
          <cell r="N86" t="str">
            <v>Provence-Alpes-Côte d'Azur</v>
          </cell>
        </row>
        <row r="87">
          <cell r="K87" t="str">
            <v>85</v>
          </cell>
          <cell r="L87" t="str">
            <v>Vendée</v>
          </cell>
          <cell r="M87" t="str">
            <v>La Roche-sur-Yon</v>
          </cell>
          <cell r="N87" t="str">
            <v>Pays de la Loire</v>
          </cell>
        </row>
        <row r="88">
          <cell r="K88" t="str">
            <v>86</v>
          </cell>
          <cell r="L88" t="str">
            <v>Vienne</v>
          </cell>
          <cell r="M88" t="str">
            <v>Poitiers</v>
          </cell>
          <cell r="N88" t="str">
            <v>Nouvelle-Aquitaine</v>
          </cell>
        </row>
        <row r="89">
          <cell r="K89" t="str">
            <v>87</v>
          </cell>
          <cell r="L89" t="str">
            <v>Haute-Vienne</v>
          </cell>
          <cell r="M89" t="str">
            <v>Limoges</v>
          </cell>
          <cell r="N89" t="str">
            <v>Nouvelle-Aquitaine</v>
          </cell>
        </row>
        <row r="90">
          <cell r="K90" t="str">
            <v>88</v>
          </cell>
          <cell r="L90" t="str">
            <v>Vosges</v>
          </cell>
          <cell r="M90" t="str">
            <v>Épinal</v>
          </cell>
          <cell r="N90" t="str">
            <v>Grand Est</v>
          </cell>
        </row>
        <row r="91">
          <cell r="K91" t="str">
            <v>89</v>
          </cell>
          <cell r="L91" t="str">
            <v>Yonne</v>
          </cell>
          <cell r="M91" t="str">
            <v>Auxerre</v>
          </cell>
          <cell r="N91" t="str">
            <v>Bourgogne-Franche-Comté</v>
          </cell>
        </row>
        <row r="92">
          <cell r="K92" t="str">
            <v>90</v>
          </cell>
          <cell r="L92" t="str">
            <v>Territoire-de-Belfort</v>
          </cell>
          <cell r="M92" t="str">
            <v>Belfort</v>
          </cell>
          <cell r="N92" t="str">
            <v>Bourgogne-Franche-Comté</v>
          </cell>
        </row>
        <row r="93">
          <cell r="K93" t="str">
            <v>91</v>
          </cell>
          <cell r="L93" t="str">
            <v>Essonne</v>
          </cell>
          <cell r="M93" t="str">
            <v>Évry</v>
          </cell>
          <cell r="N93" t="str">
            <v>Ile-de-France</v>
          </cell>
        </row>
        <row r="94">
          <cell r="K94" t="str">
            <v>92</v>
          </cell>
          <cell r="L94" t="str">
            <v>Hauts-de-Seine</v>
          </cell>
          <cell r="M94" t="str">
            <v>Nanterre</v>
          </cell>
          <cell r="N94" t="str">
            <v>Ile-de-France</v>
          </cell>
        </row>
        <row r="95">
          <cell r="K95" t="str">
            <v>93</v>
          </cell>
          <cell r="L95" t="str">
            <v>Seine-Saint-Denis</v>
          </cell>
          <cell r="M95" t="str">
            <v>Bobigny</v>
          </cell>
          <cell r="N95" t="str">
            <v>Ile-de-France</v>
          </cell>
        </row>
        <row r="96">
          <cell r="K96" t="str">
            <v>94</v>
          </cell>
          <cell r="L96" t="str">
            <v>Val-de-Marne</v>
          </cell>
          <cell r="M96" t="str">
            <v>Créteil</v>
          </cell>
          <cell r="N96" t="str">
            <v>Ile-de-France</v>
          </cell>
        </row>
        <row r="97">
          <cell r="K97" t="str">
            <v>95</v>
          </cell>
          <cell r="L97" t="str">
            <v>Val-D'Oise</v>
          </cell>
          <cell r="M97" t="str">
            <v>Pontoise</v>
          </cell>
          <cell r="N97" t="str">
            <v>Ile-de-France</v>
          </cell>
        </row>
        <row r="98">
          <cell r="K98" t="str">
            <v>971</v>
          </cell>
          <cell r="L98" t="str">
            <v>Guadeloupe</v>
          </cell>
          <cell r="M98" t="str">
            <v>Basse-Terre</v>
          </cell>
          <cell r="N98" t="str">
            <v>Guadeloupe</v>
          </cell>
        </row>
        <row r="99">
          <cell r="K99" t="str">
            <v>972</v>
          </cell>
          <cell r="L99" t="str">
            <v>Martinique</v>
          </cell>
          <cell r="M99" t="str">
            <v>Fort-de-France</v>
          </cell>
          <cell r="N99" t="str">
            <v>Martinique</v>
          </cell>
        </row>
        <row r="100">
          <cell r="K100" t="str">
            <v>973</v>
          </cell>
          <cell r="L100" t="str">
            <v>Guyane</v>
          </cell>
          <cell r="M100" t="str">
            <v>Cayenne</v>
          </cell>
          <cell r="N100" t="str">
            <v>Guyane</v>
          </cell>
        </row>
        <row r="101">
          <cell r="K101" t="str">
            <v>974</v>
          </cell>
          <cell r="L101" t="str">
            <v>La Réunion</v>
          </cell>
          <cell r="M101" t="str">
            <v>Saint-Denis</v>
          </cell>
          <cell r="N101" t="str">
            <v>La Réunion</v>
          </cell>
        </row>
        <row r="102">
          <cell r="K102" t="str">
            <v>976</v>
          </cell>
          <cell r="L102" t="str">
            <v>Mayotte</v>
          </cell>
          <cell r="M102" t="str">
            <v>Dzaoudzi</v>
          </cell>
          <cell r="N102" t="str">
            <v>Mayotte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és de lecture"/>
      <sheetName val="Données projets"/>
      <sheetName val="Paramètres"/>
    </sheetNames>
    <sheetDataSet>
      <sheetData sheetId="0" refreshError="1"/>
      <sheetData sheetId="1" refreshError="1"/>
      <sheetData sheetId="2">
        <row r="1">
          <cell r="K1" t="str">
            <v>N°</v>
          </cell>
          <cell r="L1" t="str">
            <v>Département</v>
          </cell>
          <cell r="M1" t="str">
            <v>Chef-lieu</v>
          </cell>
          <cell r="N1" t="str">
            <v>Région</v>
          </cell>
        </row>
        <row r="2">
          <cell r="K2" t="str">
            <v>01</v>
          </cell>
          <cell r="L2" t="str">
            <v>Ain</v>
          </cell>
          <cell r="M2" t="str">
            <v>Bourg-en-Bresse</v>
          </cell>
          <cell r="N2" t="str">
            <v>Auvergne-Rhône-Alpes</v>
          </cell>
        </row>
        <row r="3">
          <cell r="K3" t="str">
            <v>02</v>
          </cell>
          <cell r="L3" t="str">
            <v>Aisne</v>
          </cell>
          <cell r="M3" t="str">
            <v>Laon</v>
          </cell>
          <cell r="N3" t="str">
            <v>Hauts-de-France</v>
          </cell>
        </row>
        <row r="4">
          <cell r="K4" t="str">
            <v>03</v>
          </cell>
          <cell r="L4" t="str">
            <v>Allier</v>
          </cell>
          <cell r="M4" t="str">
            <v>Moulins</v>
          </cell>
          <cell r="N4" t="str">
            <v>Auvergne-Rhône-Alpes</v>
          </cell>
        </row>
        <row r="5">
          <cell r="K5" t="str">
            <v>04</v>
          </cell>
          <cell r="L5" t="str">
            <v>Alpes-de-Haute-Provence</v>
          </cell>
          <cell r="M5" t="str">
            <v>Digne</v>
          </cell>
          <cell r="N5" t="str">
            <v>Provence-Alpes-Côte d'Azur</v>
          </cell>
        </row>
        <row r="6">
          <cell r="K6" t="str">
            <v>05</v>
          </cell>
          <cell r="L6" t="str">
            <v>Hautes-Alpes</v>
          </cell>
          <cell r="M6" t="str">
            <v>Gap</v>
          </cell>
          <cell r="N6" t="str">
            <v>Provence-Alpes-Côte d'Azur</v>
          </cell>
        </row>
        <row r="7">
          <cell r="K7" t="str">
            <v>06</v>
          </cell>
          <cell r="L7" t="str">
            <v>Alpes-Maritimes</v>
          </cell>
          <cell r="M7" t="str">
            <v>Nice</v>
          </cell>
          <cell r="N7" t="str">
            <v>Provence-Alpes-Côte d'Azur</v>
          </cell>
        </row>
        <row r="8">
          <cell r="K8" t="str">
            <v>07</v>
          </cell>
          <cell r="L8" t="str">
            <v>Ardèche</v>
          </cell>
          <cell r="M8" t="str">
            <v>Privas</v>
          </cell>
          <cell r="N8" t="str">
            <v>Auvergne-Rhône-Alpes</v>
          </cell>
        </row>
        <row r="9">
          <cell r="K9" t="str">
            <v>08</v>
          </cell>
          <cell r="L9" t="str">
            <v>Ardennes</v>
          </cell>
          <cell r="M9" t="str">
            <v>Charleville-Mézières</v>
          </cell>
          <cell r="N9" t="str">
            <v>Grand Est</v>
          </cell>
        </row>
        <row r="10">
          <cell r="K10" t="str">
            <v>09</v>
          </cell>
          <cell r="L10" t="str">
            <v>Ariège</v>
          </cell>
          <cell r="M10" t="str">
            <v>Foix</v>
          </cell>
          <cell r="N10" t="str">
            <v>Occitanie</v>
          </cell>
        </row>
        <row r="11">
          <cell r="K11" t="str">
            <v>10</v>
          </cell>
          <cell r="L11" t="str">
            <v>Aube</v>
          </cell>
          <cell r="M11" t="str">
            <v>Troyes</v>
          </cell>
          <cell r="N11" t="str">
            <v>Grand Est</v>
          </cell>
        </row>
        <row r="12">
          <cell r="K12" t="str">
            <v>11</v>
          </cell>
          <cell r="L12" t="str">
            <v>Aude</v>
          </cell>
          <cell r="M12" t="str">
            <v>Carcassonne</v>
          </cell>
          <cell r="N12" t="str">
            <v>Occitanie</v>
          </cell>
        </row>
        <row r="13">
          <cell r="K13" t="str">
            <v>12</v>
          </cell>
          <cell r="L13" t="str">
            <v>Aveyron</v>
          </cell>
          <cell r="M13" t="str">
            <v>Rodez</v>
          </cell>
          <cell r="N13" t="str">
            <v>Occitanie</v>
          </cell>
        </row>
        <row r="14">
          <cell r="K14" t="str">
            <v>13</v>
          </cell>
          <cell r="L14" t="str">
            <v>Bouches-du-Rhône</v>
          </cell>
          <cell r="M14" t="str">
            <v>Marseille</v>
          </cell>
          <cell r="N14" t="str">
            <v>Provence-Alpes-Côte d'Azur</v>
          </cell>
        </row>
        <row r="15">
          <cell r="K15" t="str">
            <v>14</v>
          </cell>
          <cell r="L15" t="str">
            <v>Calvados</v>
          </cell>
          <cell r="M15" t="str">
            <v>Caen</v>
          </cell>
          <cell r="N15" t="str">
            <v>Normandie</v>
          </cell>
        </row>
        <row r="16">
          <cell r="K16" t="str">
            <v>15</v>
          </cell>
          <cell r="L16" t="str">
            <v>Cantal</v>
          </cell>
          <cell r="M16" t="str">
            <v>Aurillac</v>
          </cell>
          <cell r="N16" t="str">
            <v>Auvergne-Rhône-Alpes</v>
          </cell>
        </row>
        <row r="17">
          <cell r="K17" t="str">
            <v>16</v>
          </cell>
          <cell r="L17" t="str">
            <v>Charente</v>
          </cell>
          <cell r="M17" t="str">
            <v>Angoulême</v>
          </cell>
          <cell r="N17" t="str">
            <v>Nouvelle-Aquitaine</v>
          </cell>
        </row>
        <row r="18">
          <cell r="K18" t="str">
            <v>17</v>
          </cell>
          <cell r="L18" t="str">
            <v>Charente-Maritime</v>
          </cell>
          <cell r="M18" t="str">
            <v>La Rochelle</v>
          </cell>
          <cell r="N18" t="str">
            <v>Nouvelle-Aquitaine</v>
          </cell>
        </row>
        <row r="19">
          <cell r="K19" t="str">
            <v>18</v>
          </cell>
          <cell r="L19" t="str">
            <v>Cher</v>
          </cell>
          <cell r="M19" t="str">
            <v>Bourges</v>
          </cell>
          <cell r="N19" t="str">
            <v>Centre-Val de Loire</v>
          </cell>
        </row>
        <row r="20">
          <cell r="K20" t="str">
            <v>19</v>
          </cell>
          <cell r="L20" t="str">
            <v>Corrèze</v>
          </cell>
          <cell r="M20" t="str">
            <v>Tulle</v>
          </cell>
          <cell r="N20" t="str">
            <v>Nouvelle-Aquitaine</v>
          </cell>
        </row>
        <row r="21">
          <cell r="K21" t="str">
            <v>20</v>
          </cell>
          <cell r="L21" t="str">
            <v>Corse-du-Sud</v>
          </cell>
          <cell r="M21" t="str">
            <v>Ajaccio</v>
          </cell>
          <cell r="N21" t="str">
            <v>Corse</v>
          </cell>
        </row>
        <row r="22">
          <cell r="K22" t="str">
            <v>20</v>
          </cell>
          <cell r="L22" t="str">
            <v>Haute-Corse</v>
          </cell>
          <cell r="M22" t="str">
            <v>Bastia</v>
          </cell>
          <cell r="N22" t="str">
            <v>Corse</v>
          </cell>
        </row>
        <row r="23">
          <cell r="K23" t="str">
            <v>21</v>
          </cell>
          <cell r="L23" t="str">
            <v>Côte-d'Or</v>
          </cell>
          <cell r="M23" t="str">
            <v>Dijon</v>
          </cell>
          <cell r="N23" t="str">
            <v>Bourgogne-Franche-Comté</v>
          </cell>
        </row>
        <row r="24">
          <cell r="K24" t="str">
            <v>22</v>
          </cell>
          <cell r="L24" t="str">
            <v>Côtes d'Armor</v>
          </cell>
          <cell r="M24" t="str">
            <v>Saint-Brieuc</v>
          </cell>
          <cell r="N24" t="str">
            <v>Bretagne</v>
          </cell>
        </row>
        <row r="25">
          <cell r="K25" t="str">
            <v>23</v>
          </cell>
          <cell r="L25" t="str">
            <v>Creuse</v>
          </cell>
          <cell r="M25" t="str">
            <v>Guéret</v>
          </cell>
          <cell r="N25" t="str">
            <v>Nouvelle-Aquitaine</v>
          </cell>
        </row>
        <row r="26">
          <cell r="K26" t="str">
            <v>24</v>
          </cell>
          <cell r="L26" t="str">
            <v>Dordogne</v>
          </cell>
          <cell r="M26" t="str">
            <v>Périgueux</v>
          </cell>
          <cell r="N26" t="str">
            <v>Nouvelle-Aquitaine</v>
          </cell>
        </row>
        <row r="27">
          <cell r="K27" t="str">
            <v>25</v>
          </cell>
          <cell r="L27" t="str">
            <v>Doubs</v>
          </cell>
          <cell r="M27" t="str">
            <v>Besançon</v>
          </cell>
          <cell r="N27" t="str">
            <v>Bourgogne-Franche-Comté</v>
          </cell>
        </row>
        <row r="28">
          <cell r="K28" t="str">
            <v>26</v>
          </cell>
          <cell r="L28" t="str">
            <v>Drôme</v>
          </cell>
          <cell r="M28" t="str">
            <v>Valence</v>
          </cell>
          <cell r="N28" t="str">
            <v>Auvergne-Rhône-Alpes</v>
          </cell>
        </row>
        <row r="29">
          <cell r="K29" t="str">
            <v>27</v>
          </cell>
          <cell r="L29" t="str">
            <v>Eure</v>
          </cell>
          <cell r="M29" t="str">
            <v>Évreux</v>
          </cell>
          <cell r="N29" t="str">
            <v>Normandie</v>
          </cell>
        </row>
        <row r="30">
          <cell r="K30" t="str">
            <v>28</v>
          </cell>
          <cell r="L30" t="str">
            <v>Eure-et-Loir</v>
          </cell>
          <cell r="M30" t="str">
            <v>Chartres</v>
          </cell>
          <cell r="N30" t="str">
            <v>Centre-Val de Loire</v>
          </cell>
        </row>
        <row r="31">
          <cell r="K31" t="str">
            <v>29</v>
          </cell>
          <cell r="L31" t="str">
            <v>Finistère</v>
          </cell>
          <cell r="M31" t="str">
            <v>Quimper</v>
          </cell>
          <cell r="N31" t="str">
            <v>Bretagne</v>
          </cell>
        </row>
        <row r="32">
          <cell r="K32" t="str">
            <v>30</v>
          </cell>
          <cell r="L32" t="str">
            <v>Gard</v>
          </cell>
          <cell r="M32" t="str">
            <v>Nîmes</v>
          </cell>
          <cell r="N32" t="str">
            <v>Occitanie</v>
          </cell>
        </row>
        <row r="33">
          <cell r="K33" t="str">
            <v>31</v>
          </cell>
          <cell r="L33" t="str">
            <v>Haute-Garonne</v>
          </cell>
          <cell r="M33" t="str">
            <v>Toulouse</v>
          </cell>
          <cell r="N33" t="str">
            <v>Occitanie</v>
          </cell>
        </row>
        <row r="34">
          <cell r="K34" t="str">
            <v>32</v>
          </cell>
          <cell r="L34" t="str">
            <v>Gers</v>
          </cell>
          <cell r="M34" t="str">
            <v>Auch</v>
          </cell>
          <cell r="N34" t="str">
            <v>Occitanie</v>
          </cell>
        </row>
        <row r="35">
          <cell r="K35" t="str">
            <v>33</v>
          </cell>
          <cell r="L35" t="str">
            <v>Gironde</v>
          </cell>
          <cell r="M35" t="str">
            <v>Bordeaux</v>
          </cell>
          <cell r="N35" t="str">
            <v>Nouvelle-Aquitaine</v>
          </cell>
        </row>
        <row r="36">
          <cell r="K36" t="str">
            <v>34</v>
          </cell>
          <cell r="L36" t="str">
            <v>Hérault</v>
          </cell>
          <cell r="M36" t="str">
            <v>Montpellier</v>
          </cell>
          <cell r="N36" t="str">
            <v>Occitanie</v>
          </cell>
        </row>
        <row r="37">
          <cell r="K37" t="str">
            <v>35</v>
          </cell>
          <cell r="L37" t="str">
            <v>Ille-et-Vilaine</v>
          </cell>
          <cell r="M37" t="str">
            <v>Rennes</v>
          </cell>
          <cell r="N37" t="str">
            <v>Bretagne</v>
          </cell>
        </row>
        <row r="38">
          <cell r="K38" t="str">
            <v>36</v>
          </cell>
          <cell r="L38" t="str">
            <v>Indre</v>
          </cell>
          <cell r="M38" t="str">
            <v>Châteauroux</v>
          </cell>
          <cell r="N38" t="str">
            <v>Centre-Val de Loire</v>
          </cell>
        </row>
        <row r="39">
          <cell r="K39" t="str">
            <v>37</v>
          </cell>
          <cell r="L39" t="str">
            <v>Indre-et-Loire</v>
          </cell>
          <cell r="M39" t="str">
            <v>Tours</v>
          </cell>
          <cell r="N39" t="str">
            <v>Centre-Val de Loire</v>
          </cell>
        </row>
        <row r="40">
          <cell r="K40" t="str">
            <v>38</v>
          </cell>
          <cell r="L40" t="str">
            <v>Isère</v>
          </cell>
          <cell r="M40" t="str">
            <v>Grenoble</v>
          </cell>
          <cell r="N40" t="str">
            <v>Auvergne-Rhône-Alpes</v>
          </cell>
        </row>
        <row r="41">
          <cell r="K41" t="str">
            <v>39</v>
          </cell>
          <cell r="L41" t="str">
            <v>Jura</v>
          </cell>
          <cell r="M41" t="str">
            <v>Lons-le-Saunier</v>
          </cell>
          <cell r="N41" t="str">
            <v>Bourgogne-Franche-Comté</v>
          </cell>
        </row>
        <row r="42">
          <cell r="K42" t="str">
            <v>40</v>
          </cell>
          <cell r="L42" t="str">
            <v>Landes</v>
          </cell>
          <cell r="M42" t="str">
            <v>Mont-de-Marsan</v>
          </cell>
          <cell r="N42" t="str">
            <v>Nouvelle-Aquitaine</v>
          </cell>
        </row>
        <row r="43">
          <cell r="K43" t="str">
            <v>41</v>
          </cell>
          <cell r="L43" t="str">
            <v>Loir-et-Cher</v>
          </cell>
          <cell r="M43" t="str">
            <v>Blois</v>
          </cell>
          <cell r="N43" t="str">
            <v>Centre-Val de Loire</v>
          </cell>
        </row>
        <row r="44">
          <cell r="K44" t="str">
            <v>42</v>
          </cell>
          <cell r="L44" t="str">
            <v>Loire</v>
          </cell>
          <cell r="M44" t="str">
            <v>Saint-Étienne</v>
          </cell>
          <cell r="N44" t="str">
            <v>Auvergne-Rhône-Alpes</v>
          </cell>
        </row>
        <row r="45">
          <cell r="K45" t="str">
            <v>43</v>
          </cell>
          <cell r="L45" t="str">
            <v>Haute-Loire</v>
          </cell>
          <cell r="M45" t="str">
            <v>Le Puy-en-Velay</v>
          </cell>
          <cell r="N45" t="str">
            <v>Auvergne-Rhône-Alpes</v>
          </cell>
        </row>
        <row r="46">
          <cell r="K46" t="str">
            <v>44</v>
          </cell>
          <cell r="L46" t="str">
            <v>Loire-Atlantique</v>
          </cell>
          <cell r="M46" t="str">
            <v>Nantes</v>
          </cell>
          <cell r="N46" t="str">
            <v>Pays de la Loire</v>
          </cell>
        </row>
        <row r="47">
          <cell r="K47" t="str">
            <v>45</v>
          </cell>
          <cell r="L47" t="str">
            <v>Loiret</v>
          </cell>
          <cell r="M47" t="str">
            <v>Orléans</v>
          </cell>
          <cell r="N47" t="str">
            <v>Centre-Val de Loire</v>
          </cell>
        </row>
        <row r="48">
          <cell r="K48" t="str">
            <v>46</v>
          </cell>
          <cell r="L48" t="str">
            <v>Lot</v>
          </cell>
          <cell r="M48" t="str">
            <v>Cahors</v>
          </cell>
          <cell r="N48" t="str">
            <v>Occitanie</v>
          </cell>
        </row>
        <row r="49">
          <cell r="K49" t="str">
            <v>47</v>
          </cell>
          <cell r="L49" t="str">
            <v>Lot-et-Garonne</v>
          </cell>
          <cell r="M49" t="str">
            <v>Agen</v>
          </cell>
          <cell r="N49" t="str">
            <v>Nouvelle-Aquitaine</v>
          </cell>
        </row>
        <row r="50">
          <cell r="K50" t="str">
            <v>48</v>
          </cell>
          <cell r="L50" t="str">
            <v>Lozère</v>
          </cell>
          <cell r="M50" t="str">
            <v>Mende</v>
          </cell>
          <cell r="N50" t="str">
            <v>Occitanie</v>
          </cell>
        </row>
        <row r="51">
          <cell r="K51" t="str">
            <v>49</v>
          </cell>
          <cell r="L51" t="str">
            <v>Maine-et-Loire</v>
          </cell>
          <cell r="M51" t="str">
            <v>Angers</v>
          </cell>
          <cell r="N51" t="str">
            <v>Pays de la Loire</v>
          </cell>
        </row>
        <row r="52">
          <cell r="K52" t="str">
            <v>50</v>
          </cell>
          <cell r="L52" t="str">
            <v>Manche</v>
          </cell>
          <cell r="M52" t="str">
            <v>Saint-Lô</v>
          </cell>
          <cell r="N52" t="str">
            <v>Normandie</v>
          </cell>
        </row>
        <row r="53">
          <cell r="K53" t="str">
            <v>51</v>
          </cell>
          <cell r="L53" t="str">
            <v>Marne</v>
          </cell>
          <cell r="M53" t="str">
            <v>Châlons-en-Champagne</v>
          </cell>
          <cell r="N53" t="str">
            <v>Grand Est</v>
          </cell>
        </row>
        <row r="54">
          <cell r="K54" t="str">
            <v>52</v>
          </cell>
          <cell r="L54" t="str">
            <v>Haute-Marne</v>
          </cell>
          <cell r="M54" t="str">
            <v>Chaumont</v>
          </cell>
          <cell r="N54" t="str">
            <v>Grand Est</v>
          </cell>
        </row>
        <row r="55">
          <cell r="K55" t="str">
            <v>53</v>
          </cell>
          <cell r="L55" t="str">
            <v>Mayenne</v>
          </cell>
          <cell r="M55" t="str">
            <v>Laval</v>
          </cell>
          <cell r="N55" t="str">
            <v>Pays de la Loire</v>
          </cell>
        </row>
        <row r="56">
          <cell r="K56" t="str">
            <v>54</v>
          </cell>
          <cell r="L56" t="str">
            <v>Meurthe-et-Moselle</v>
          </cell>
          <cell r="M56" t="str">
            <v>Nancy</v>
          </cell>
          <cell r="N56" t="str">
            <v>Grand Est</v>
          </cell>
        </row>
        <row r="57">
          <cell r="K57" t="str">
            <v>55</v>
          </cell>
          <cell r="L57" t="str">
            <v>Meuse</v>
          </cell>
          <cell r="M57" t="str">
            <v>Bar-le-Duc</v>
          </cell>
          <cell r="N57" t="str">
            <v>Grand Est</v>
          </cell>
        </row>
        <row r="58">
          <cell r="K58" t="str">
            <v>56</v>
          </cell>
          <cell r="L58" t="str">
            <v>Morbihan</v>
          </cell>
          <cell r="M58" t="str">
            <v>Vannes</v>
          </cell>
          <cell r="N58" t="str">
            <v>Bretagne</v>
          </cell>
        </row>
        <row r="59">
          <cell r="K59" t="str">
            <v>57</v>
          </cell>
          <cell r="L59" t="str">
            <v>Moselle</v>
          </cell>
          <cell r="M59" t="str">
            <v>Metz</v>
          </cell>
          <cell r="N59" t="str">
            <v>Grand Est</v>
          </cell>
        </row>
        <row r="60">
          <cell r="K60" t="str">
            <v>58</v>
          </cell>
          <cell r="L60" t="str">
            <v>Nièvre</v>
          </cell>
          <cell r="M60" t="str">
            <v>Nevers</v>
          </cell>
          <cell r="N60" t="str">
            <v>Bourgogne-Franche-Comté</v>
          </cell>
        </row>
        <row r="61">
          <cell r="K61" t="str">
            <v>59</v>
          </cell>
          <cell r="L61" t="str">
            <v>Nord</v>
          </cell>
          <cell r="M61" t="str">
            <v>Lille</v>
          </cell>
          <cell r="N61" t="str">
            <v>Hauts-de-France</v>
          </cell>
        </row>
        <row r="62">
          <cell r="K62" t="str">
            <v>60</v>
          </cell>
          <cell r="L62" t="str">
            <v>Oise</v>
          </cell>
          <cell r="M62" t="str">
            <v>Beauvais</v>
          </cell>
          <cell r="N62" t="str">
            <v>Hauts-de-France</v>
          </cell>
        </row>
        <row r="63">
          <cell r="K63" t="str">
            <v>61</v>
          </cell>
          <cell r="L63" t="str">
            <v>Orne</v>
          </cell>
          <cell r="M63" t="str">
            <v>Alençon</v>
          </cell>
          <cell r="N63" t="str">
            <v>Normandie</v>
          </cell>
        </row>
        <row r="64">
          <cell r="K64" t="str">
            <v>62</v>
          </cell>
          <cell r="L64" t="str">
            <v>Pas-de-Calais</v>
          </cell>
          <cell r="M64" t="str">
            <v>Arras</v>
          </cell>
          <cell r="N64" t="str">
            <v>Hauts-de-France</v>
          </cell>
        </row>
        <row r="65">
          <cell r="K65" t="str">
            <v>63</v>
          </cell>
          <cell r="L65" t="str">
            <v>Puy-de-Dôme</v>
          </cell>
          <cell r="M65" t="str">
            <v>Clermont-Ferrand</v>
          </cell>
          <cell r="N65" t="str">
            <v>Auvergne-Rhône-Alpes</v>
          </cell>
        </row>
        <row r="66">
          <cell r="K66" t="str">
            <v>64</v>
          </cell>
          <cell r="L66" t="str">
            <v>Pyrénées-Atlantiques</v>
          </cell>
          <cell r="M66" t="str">
            <v>Pau</v>
          </cell>
          <cell r="N66" t="str">
            <v>Nouvelle-Aquitaine</v>
          </cell>
        </row>
        <row r="67">
          <cell r="K67" t="str">
            <v>65</v>
          </cell>
          <cell r="L67" t="str">
            <v>Hautes-Pyrénées</v>
          </cell>
          <cell r="M67" t="str">
            <v>Tarbes</v>
          </cell>
          <cell r="N67" t="str">
            <v>Occitanie</v>
          </cell>
        </row>
        <row r="68">
          <cell r="K68" t="str">
            <v>66</v>
          </cell>
          <cell r="L68" t="str">
            <v>Pyrénées-Orientales</v>
          </cell>
          <cell r="M68" t="str">
            <v>Perpignan</v>
          </cell>
          <cell r="N68" t="str">
            <v>Occitanie</v>
          </cell>
        </row>
        <row r="69">
          <cell r="K69" t="str">
            <v>67</v>
          </cell>
          <cell r="L69" t="str">
            <v>Bas-Rhin</v>
          </cell>
          <cell r="M69" t="str">
            <v>Strasbourg</v>
          </cell>
          <cell r="N69" t="str">
            <v>Grand Est</v>
          </cell>
        </row>
        <row r="70">
          <cell r="K70" t="str">
            <v>68</v>
          </cell>
          <cell r="L70" t="str">
            <v>Haut-Rhin</v>
          </cell>
          <cell r="M70" t="str">
            <v>Colmar</v>
          </cell>
          <cell r="N70" t="str">
            <v>Grand Est</v>
          </cell>
        </row>
        <row r="71">
          <cell r="K71" t="str">
            <v>69</v>
          </cell>
          <cell r="L71" t="str">
            <v>Rhône</v>
          </cell>
          <cell r="M71" t="str">
            <v>Lyon</v>
          </cell>
          <cell r="N71" t="str">
            <v>Auvergne-Rhône-Alpes</v>
          </cell>
        </row>
        <row r="72">
          <cell r="K72" t="str">
            <v>70</v>
          </cell>
          <cell r="L72" t="str">
            <v>Haute-Saône</v>
          </cell>
          <cell r="M72" t="str">
            <v>Vesoul</v>
          </cell>
          <cell r="N72" t="str">
            <v>Bourgogne-Franche-Comté</v>
          </cell>
        </row>
        <row r="73">
          <cell r="K73" t="str">
            <v>71</v>
          </cell>
          <cell r="L73" t="str">
            <v>Saône-et-Loire</v>
          </cell>
          <cell r="M73" t="str">
            <v>Mâcon</v>
          </cell>
          <cell r="N73" t="str">
            <v>Bourgogne-Franche-Comté</v>
          </cell>
        </row>
        <row r="74">
          <cell r="K74" t="str">
            <v>72</v>
          </cell>
          <cell r="L74" t="str">
            <v>Sarthe</v>
          </cell>
          <cell r="M74" t="str">
            <v>Le Mans</v>
          </cell>
          <cell r="N74" t="str">
            <v>Pays de la Loire</v>
          </cell>
        </row>
        <row r="75">
          <cell r="K75" t="str">
            <v>73</v>
          </cell>
          <cell r="L75" t="str">
            <v>Savoie</v>
          </cell>
          <cell r="M75" t="str">
            <v>Chambéry</v>
          </cell>
          <cell r="N75" t="str">
            <v>Auvergne-Rhône-Alpes</v>
          </cell>
        </row>
        <row r="76">
          <cell r="K76" t="str">
            <v>74</v>
          </cell>
          <cell r="L76" t="str">
            <v>Haute-Savoie</v>
          </cell>
          <cell r="M76" t="str">
            <v>Annecy</v>
          </cell>
          <cell r="N76" t="str">
            <v>Auvergne-Rhône-Alpes</v>
          </cell>
        </row>
        <row r="77">
          <cell r="K77" t="str">
            <v>75</v>
          </cell>
          <cell r="L77" t="str">
            <v>Paris</v>
          </cell>
          <cell r="M77" t="str">
            <v>Paris</v>
          </cell>
          <cell r="N77" t="str">
            <v>Ile-de-France</v>
          </cell>
        </row>
        <row r="78">
          <cell r="K78" t="str">
            <v>76</v>
          </cell>
          <cell r="L78" t="str">
            <v>Seine-Maritime</v>
          </cell>
          <cell r="M78" t="str">
            <v>Rouen</v>
          </cell>
          <cell r="N78" t="str">
            <v>Normandie</v>
          </cell>
        </row>
        <row r="79">
          <cell r="K79" t="str">
            <v>77</v>
          </cell>
          <cell r="L79" t="str">
            <v>Seine-et-Marne</v>
          </cell>
          <cell r="M79" t="str">
            <v>Melun</v>
          </cell>
          <cell r="N79" t="str">
            <v>Ile-de-France</v>
          </cell>
        </row>
        <row r="80">
          <cell r="K80" t="str">
            <v>78</v>
          </cell>
          <cell r="L80" t="str">
            <v>Yvelines</v>
          </cell>
          <cell r="M80" t="str">
            <v>Versailles</v>
          </cell>
          <cell r="N80" t="str">
            <v>Ile-de-France</v>
          </cell>
        </row>
        <row r="81">
          <cell r="K81" t="str">
            <v>79</v>
          </cell>
          <cell r="L81" t="str">
            <v>Deux-Sèvres</v>
          </cell>
          <cell r="M81" t="str">
            <v>Niort</v>
          </cell>
          <cell r="N81" t="str">
            <v>Nouvelle-Aquitaine</v>
          </cell>
        </row>
        <row r="82">
          <cell r="K82" t="str">
            <v>80</v>
          </cell>
          <cell r="L82" t="str">
            <v>Somme</v>
          </cell>
          <cell r="M82" t="str">
            <v>Amiens</v>
          </cell>
          <cell r="N82" t="str">
            <v>Hauts-de-France</v>
          </cell>
        </row>
        <row r="83">
          <cell r="K83" t="str">
            <v>81</v>
          </cell>
          <cell r="L83" t="str">
            <v>Tarn</v>
          </cell>
          <cell r="M83" t="str">
            <v>Albi</v>
          </cell>
          <cell r="N83" t="str">
            <v>Occitanie</v>
          </cell>
        </row>
        <row r="84">
          <cell r="K84" t="str">
            <v>82</v>
          </cell>
          <cell r="L84" t="str">
            <v>Tarn-et-Garonne</v>
          </cell>
          <cell r="M84" t="str">
            <v>Montauban</v>
          </cell>
          <cell r="N84" t="str">
            <v>Occitanie</v>
          </cell>
        </row>
        <row r="85">
          <cell r="K85" t="str">
            <v>83</v>
          </cell>
          <cell r="L85" t="str">
            <v>Var</v>
          </cell>
          <cell r="M85" t="str">
            <v>Toulon</v>
          </cell>
          <cell r="N85" t="str">
            <v>Provence-Alpes-Côte d'Azur</v>
          </cell>
        </row>
        <row r="86">
          <cell r="K86" t="str">
            <v>84</v>
          </cell>
          <cell r="L86" t="str">
            <v>Vaucluse</v>
          </cell>
          <cell r="M86" t="str">
            <v>Avignon</v>
          </cell>
          <cell r="N86" t="str">
            <v>Provence-Alpes-Côte d'Azur</v>
          </cell>
        </row>
        <row r="87">
          <cell r="K87" t="str">
            <v>85</v>
          </cell>
          <cell r="L87" t="str">
            <v>Vendée</v>
          </cell>
          <cell r="M87" t="str">
            <v>La Roche-sur-Yon</v>
          </cell>
          <cell r="N87" t="str">
            <v>Pays de la Loire</v>
          </cell>
        </row>
        <row r="88">
          <cell r="K88" t="str">
            <v>86</v>
          </cell>
          <cell r="L88" t="str">
            <v>Vienne</v>
          </cell>
          <cell r="M88" t="str">
            <v>Poitiers</v>
          </cell>
          <cell r="N88" t="str">
            <v>Nouvelle-Aquitaine</v>
          </cell>
        </row>
        <row r="89">
          <cell r="K89" t="str">
            <v>87</v>
          </cell>
          <cell r="L89" t="str">
            <v>Haute-Vienne</v>
          </cell>
          <cell r="M89" t="str">
            <v>Limoges</v>
          </cell>
          <cell r="N89" t="str">
            <v>Nouvelle-Aquitaine</v>
          </cell>
        </row>
        <row r="90">
          <cell r="K90" t="str">
            <v>88</v>
          </cell>
          <cell r="L90" t="str">
            <v>Vosges</v>
          </cell>
          <cell r="M90" t="str">
            <v>Épinal</v>
          </cell>
          <cell r="N90" t="str">
            <v>Grand Est</v>
          </cell>
        </row>
        <row r="91">
          <cell r="K91" t="str">
            <v>89</v>
          </cell>
          <cell r="L91" t="str">
            <v>Yonne</v>
          </cell>
          <cell r="M91" t="str">
            <v>Auxerre</v>
          </cell>
          <cell r="N91" t="str">
            <v>Bourgogne-Franche-Comté</v>
          </cell>
        </row>
        <row r="92">
          <cell r="K92" t="str">
            <v>90</v>
          </cell>
          <cell r="L92" t="str">
            <v>Territoire-de-Belfort</v>
          </cell>
          <cell r="M92" t="str">
            <v>Belfort</v>
          </cell>
          <cell r="N92" t="str">
            <v>Bourgogne-Franche-Comté</v>
          </cell>
        </row>
        <row r="93">
          <cell r="K93" t="str">
            <v>91</v>
          </cell>
          <cell r="L93" t="str">
            <v>Essonne</v>
          </cell>
          <cell r="M93" t="str">
            <v>Évry</v>
          </cell>
          <cell r="N93" t="str">
            <v>Ile-de-France</v>
          </cell>
        </row>
        <row r="94">
          <cell r="K94" t="str">
            <v>92</v>
          </cell>
          <cell r="L94" t="str">
            <v>Hauts-de-Seine</v>
          </cell>
          <cell r="M94" t="str">
            <v>Nanterre</v>
          </cell>
          <cell r="N94" t="str">
            <v>Ile-de-France</v>
          </cell>
        </row>
        <row r="95">
          <cell r="K95" t="str">
            <v>93</v>
          </cell>
          <cell r="L95" t="str">
            <v>Seine-Saint-Denis</v>
          </cell>
          <cell r="M95" t="str">
            <v>Bobigny</v>
          </cell>
          <cell r="N95" t="str">
            <v>Ile-de-France</v>
          </cell>
        </row>
        <row r="96">
          <cell r="K96" t="str">
            <v>94</v>
          </cell>
          <cell r="L96" t="str">
            <v>Val-de-Marne</v>
          </cell>
          <cell r="M96" t="str">
            <v>Créteil</v>
          </cell>
          <cell r="N96" t="str">
            <v>Ile-de-France</v>
          </cell>
        </row>
        <row r="97">
          <cell r="K97" t="str">
            <v>95</v>
          </cell>
          <cell r="L97" t="str">
            <v>Val-D'Oise</v>
          </cell>
          <cell r="M97" t="str">
            <v>Pontoise</v>
          </cell>
          <cell r="N97" t="str">
            <v>Ile-de-France</v>
          </cell>
        </row>
        <row r="98">
          <cell r="K98" t="str">
            <v>971</v>
          </cell>
          <cell r="L98" t="str">
            <v>Guadeloupe</v>
          </cell>
          <cell r="M98" t="str">
            <v>Basse-Terre</v>
          </cell>
          <cell r="N98" t="str">
            <v>Guadeloupe</v>
          </cell>
        </row>
        <row r="99">
          <cell r="K99" t="str">
            <v>972</v>
          </cell>
          <cell r="L99" t="str">
            <v>Martinique</v>
          </cell>
          <cell r="M99" t="str">
            <v>Fort-de-France</v>
          </cell>
          <cell r="N99" t="str">
            <v>Martinique</v>
          </cell>
        </row>
        <row r="100">
          <cell r="K100" t="str">
            <v>973</v>
          </cell>
          <cell r="L100" t="str">
            <v>Guyane</v>
          </cell>
          <cell r="M100" t="str">
            <v>Cayenne</v>
          </cell>
          <cell r="N100" t="str">
            <v>Guyane</v>
          </cell>
        </row>
        <row r="101">
          <cell r="K101" t="str">
            <v>974</v>
          </cell>
          <cell r="L101" t="str">
            <v>La Réunion</v>
          </cell>
          <cell r="M101" t="str">
            <v>Saint-Denis</v>
          </cell>
          <cell r="N101" t="str">
            <v>La Réunion</v>
          </cell>
        </row>
        <row r="102">
          <cell r="K102" t="str">
            <v>976</v>
          </cell>
          <cell r="L102" t="str">
            <v>Mayotte</v>
          </cell>
          <cell r="M102" t="str">
            <v>Dzaoudzi</v>
          </cell>
          <cell r="N102" t="str">
            <v>Mayotte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  <v>logo de la Caisse nationale de solidarité pour l'autonomie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  <k n="Text" t="s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052AF6F-9E7C-4904-9A02-C30837FF0B2C}" name="Table1" displayName="Table1" ref="A3:L688" totalsRowCount="1" headerRowDxfId="23">
  <autoFilter ref="A3:L687" xr:uid="{E052AF6F-9E7C-4904-9A02-C30837FF0B2C}"/>
  <sortState xmlns:xlrd2="http://schemas.microsoft.com/office/spreadsheetml/2017/richdata2" ref="A112:L680">
    <sortCondition sortBy="cellColor" ref="I3:I687" dxfId="22"/>
  </sortState>
  <tableColumns count="12">
    <tableColumn id="9" xr3:uid="{601D6508-51AE-4423-8D7C-AE8ABA8E5A24}" name="SIRET" dataDxfId="21" totalsRowDxfId="20"/>
    <tableColumn id="1" xr3:uid="{5908BB38-7658-4A96-9B2C-4CB19D50325D}" name="Porteur du projet"/>
    <tableColumn id="10" xr3:uid="{35ABD908-96C1-4C12-B8ED-F6450F27CAFB}" name="Champ d'activité du porteur de projet" dataDxfId="19" totalsRowDxfId="18"/>
    <tableColumn id="14" xr3:uid="{C0C884BC-204B-4B38-ABA1-559E19A6888C}" name="Numéro de département du porteur" dataDxfId="17" totalsRowDxfId="16"/>
    <tableColumn id="13" xr3:uid="{F25BACAB-9508-452B-A831-381D8DF64C2E}" name="Nom du département du porteur" dataDxfId="15" totalsRowDxfId="14">
      <calculatedColumnFormula>VLOOKUP(D4,Paramètres!K:N,2,FALSE)</calculatedColumnFormula>
    </tableColumn>
    <tableColumn id="2" xr3:uid="{EFA6D8A4-D5F1-4933-A264-82EDEDFBD237}" name="Portée du projet" dataDxfId="13" totalsRowDxfId="12"/>
    <tableColumn id="3" xr3:uid="{2D2F8379-A075-4465-B58D-D95A096BEA78}" name="Région porteuse" dataDxfId="11" totalsRowDxfId="10"/>
    <tableColumn id="4" xr3:uid="{94E29700-4B34-4808-8B66-7181865EA108}" name="Typologie du projet" dataDxfId="9" totalsRowDxfId="8"/>
    <tableColumn id="5" xr3:uid="{02E18392-3F47-4D99-94A4-2A34FF87E8F5}" name="Nb d'ESSMS embarqués par le projet" dataDxfId="7" totalsRowDxfId="6"/>
    <tableColumn id="8" xr3:uid="{EDA8BDAB-C733-43A8-8FCB-8D3D137B96D8}" name="Période de financement" dataDxfId="5" totalsRowDxfId="4"/>
    <tableColumn id="6" xr3:uid="{883E6F6C-EED5-4B65-BEE2-D0C176B3580F}" name="Montant demandé" dataDxfId="3" totalsRowDxfId="2"/>
    <tableColumn id="7" xr3:uid="{FE0810E9-6FBC-4027-82FB-350AFECCCF8D}" name="Montant net alloué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D7C1D-19C3-4C33-AD6A-0A8E13264CAD}">
  <sheetPr codeName="Sheet1"/>
  <dimension ref="A1:C30"/>
  <sheetViews>
    <sheetView tabSelected="1" topLeftCell="A16" workbookViewId="0">
      <selection activeCell="B1" sqref="B1"/>
    </sheetView>
  </sheetViews>
  <sheetFormatPr baseColWidth="10" defaultColWidth="8.7109375" defaultRowHeight="15" x14ac:dyDescent="0.25"/>
  <cols>
    <col min="1" max="1" width="29.5703125" style="15" customWidth="1"/>
    <col min="2" max="2" width="69.140625" style="15" customWidth="1"/>
    <col min="3" max="3" width="42.140625" style="15" customWidth="1"/>
    <col min="4" max="16384" width="8.7109375" style="15"/>
  </cols>
  <sheetData>
    <row r="1" spans="1:3" ht="92.25" customHeight="1" x14ac:dyDescent="0.25">
      <c r="A1" s="15" t="e" vm="1">
        <v>#VALUE!</v>
      </c>
    </row>
    <row r="2" spans="1:3" x14ac:dyDescent="0.25">
      <c r="A2" s="38" t="s">
        <v>565</v>
      </c>
      <c r="B2" s="38"/>
      <c r="C2" s="38"/>
    </row>
    <row r="3" spans="1:3" ht="15.75" thickBot="1" x14ac:dyDescent="0.3">
      <c r="A3" s="16"/>
      <c r="B3" s="16"/>
    </row>
    <row r="4" spans="1:3" ht="24" customHeight="1" x14ac:dyDescent="0.25">
      <c r="A4" s="24" t="s">
        <v>560</v>
      </c>
      <c r="B4" s="39" t="s">
        <v>1106</v>
      </c>
      <c r="C4" s="40"/>
    </row>
    <row r="5" spans="1:3" x14ac:dyDescent="0.25">
      <c r="A5" s="25" t="s">
        <v>562</v>
      </c>
      <c r="B5" s="46" t="s">
        <v>1165</v>
      </c>
      <c r="C5" s="47"/>
    </row>
    <row r="6" spans="1:3" ht="15.75" thickBot="1" x14ac:dyDescent="0.3">
      <c r="A6" s="26" t="s">
        <v>561</v>
      </c>
      <c r="B6" s="41" t="s">
        <v>1071</v>
      </c>
      <c r="C6" s="42"/>
    </row>
    <row r="7" spans="1:3" x14ac:dyDescent="0.25">
      <c r="A7" s="17"/>
      <c r="B7" s="17"/>
    </row>
    <row r="8" spans="1:3" x14ac:dyDescent="0.25">
      <c r="A8" s="37" t="s">
        <v>572</v>
      </c>
      <c r="B8" s="37"/>
    </row>
    <row r="9" spans="1:3" x14ac:dyDescent="0.25">
      <c r="A9" s="22" t="s">
        <v>558</v>
      </c>
      <c r="B9" s="22" t="s">
        <v>559</v>
      </c>
      <c r="C9" s="23" t="s">
        <v>570</v>
      </c>
    </row>
    <row r="10" spans="1:3" x14ac:dyDescent="0.25">
      <c r="A10" s="18" t="s">
        <v>42</v>
      </c>
      <c r="B10" s="19" t="s">
        <v>881</v>
      </c>
      <c r="C10" s="20" t="s">
        <v>567</v>
      </c>
    </row>
    <row r="11" spans="1:3" x14ac:dyDescent="0.25">
      <c r="A11" s="18" t="s">
        <v>0</v>
      </c>
      <c r="B11" s="19" t="s">
        <v>882</v>
      </c>
      <c r="C11" s="20" t="s">
        <v>568</v>
      </c>
    </row>
    <row r="12" spans="1:3" ht="48" x14ac:dyDescent="0.25">
      <c r="A12" s="18" t="s">
        <v>890</v>
      </c>
      <c r="B12" s="19" t="s">
        <v>1161</v>
      </c>
      <c r="C12" s="20" t="s">
        <v>568</v>
      </c>
    </row>
    <row r="13" spans="1:3" x14ac:dyDescent="0.25">
      <c r="A13" s="18" t="s">
        <v>575</v>
      </c>
      <c r="B13" s="19" t="s">
        <v>883</v>
      </c>
      <c r="C13" s="20" t="s">
        <v>568</v>
      </c>
    </row>
    <row r="14" spans="1:3" x14ac:dyDescent="0.25">
      <c r="A14" s="18" t="s">
        <v>789</v>
      </c>
      <c r="B14" s="19" t="s">
        <v>884</v>
      </c>
      <c r="C14" s="20" t="s">
        <v>568</v>
      </c>
    </row>
    <row r="15" spans="1:3" x14ac:dyDescent="0.25">
      <c r="A15" s="18" t="s">
        <v>880</v>
      </c>
      <c r="B15" s="19" t="s">
        <v>885</v>
      </c>
      <c r="C15" s="20" t="s">
        <v>568</v>
      </c>
    </row>
    <row r="16" spans="1:3" ht="24" x14ac:dyDescent="0.25">
      <c r="A16" s="18" t="s">
        <v>29</v>
      </c>
      <c r="B16" s="19" t="s">
        <v>886</v>
      </c>
      <c r="C16" s="20" t="s">
        <v>568</v>
      </c>
    </row>
    <row r="17" spans="1:3" x14ac:dyDescent="0.25">
      <c r="A17" s="18" t="s">
        <v>27</v>
      </c>
      <c r="B17" s="19" t="s">
        <v>566</v>
      </c>
      <c r="C17" s="20" t="s">
        <v>568</v>
      </c>
    </row>
    <row r="18" spans="1:3" ht="60" x14ac:dyDescent="0.25">
      <c r="A18" s="18" t="s">
        <v>28</v>
      </c>
      <c r="B18" s="19" t="s">
        <v>1069</v>
      </c>
      <c r="C18" s="20" t="s">
        <v>568</v>
      </c>
    </row>
    <row r="19" spans="1:3" ht="24" x14ac:dyDescent="0.25">
      <c r="A19" s="18" t="s">
        <v>557</v>
      </c>
      <c r="B19" s="19" t="s">
        <v>571</v>
      </c>
      <c r="C19" s="20" t="s">
        <v>569</v>
      </c>
    </row>
    <row r="20" spans="1:3" x14ac:dyDescent="0.25">
      <c r="A20" s="18" t="s">
        <v>31</v>
      </c>
      <c r="B20" s="19" t="s">
        <v>1070</v>
      </c>
      <c r="C20" s="20" t="s">
        <v>568</v>
      </c>
    </row>
    <row r="21" spans="1:3" ht="24" x14ac:dyDescent="0.25">
      <c r="A21" s="18" t="s">
        <v>41</v>
      </c>
      <c r="B21" s="19" t="s">
        <v>887</v>
      </c>
      <c r="C21" s="20" t="s">
        <v>568</v>
      </c>
    </row>
    <row r="22" spans="1:3" ht="42.6" customHeight="1" x14ac:dyDescent="0.25">
      <c r="A22" s="18" t="s">
        <v>563</v>
      </c>
      <c r="B22" s="19" t="s">
        <v>1164</v>
      </c>
      <c r="C22" s="20" t="s">
        <v>568</v>
      </c>
    </row>
    <row r="24" spans="1:3" ht="15.75" thickBot="1" x14ac:dyDescent="0.3">
      <c r="A24" s="21"/>
    </row>
    <row r="25" spans="1:3" ht="86.1" customHeight="1" thickBot="1" x14ac:dyDescent="0.3">
      <c r="A25" s="34" t="s">
        <v>888</v>
      </c>
      <c r="B25" s="35"/>
      <c r="C25" s="36"/>
    </row>
    <row r="27" spans="1:3" x14ac:dyDescent="0.25">
      <c r="B27"/>
    </row>
    <row r="30" spans="1:3" x14ac:dyDescent="0.25">
      <c r="C30"/>
    </row>
  </sheetData>
  <mergeCells count="6">
    <mergeCell ref="A25:C25"/>
    <mergeCell ref="A8:B8"/>
    <mergeCell ref="A2:C2"/>
    <mergeCell ref="B4:C4"/>
    <mergeCell ref="B5:C5"/>
    <mergeCell ref="B6:C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2EB35-C2C2-4AB9-B0F5-BAA9BFB2EBD9}">
  <sheetPr codeName="Sheet2"/>
  <dimension ref="A1:L688"/>
  <sheetViews>
    <sheetView zoomScale="60" zoomScaleNormal="60" workbookViewId="0">
      <selection activeCell="B4" sqref="B4:B687"/>
    </sheetView>
  </sheetViews>
  <sheetFormatPr baseColWidth="10" defaultColWidth="9.140625" defaultRowHeight="15" x14ac:dyDescent="0.25"/>
  <cols>
    <col min="1" max="1" width="21.85546875" style="1" customWidth="1"/>
    <col min="2" max="2" width="83.85546875" customWidth="1"/>
    <col min="3" max="3" width="18.28515625" style="2" customWidth="1"/>
    <col min="4" max="4" width="16" style="2" customWidth="1"/>
    <col min="5" max="5" width="27.140625" style="2" customWidth="1"/>
    <col min="6" max="6" width="37.5703125" customWidth="1"/>
    <col min="7" max="7" width="42.5703125" style="2" customWidth="1"/>
    <col min="8" max="8" width="37.85546875" style="2" bestFit="1" customWidth="1"/>
    <col min="9" max="9" width="30.7109375" style="2" customWidth="1"/>
    <col min="10" max="10" width="36.42578125" style="2" bestFit="1" customWidth="1"/>
    <col min="11" max="11" width="28.5703125" style="2" customWidth="1"/>
    <col min="12" max="12" width="30.42578125" style="2" customWidth="1"/>
  </cols>
  <sheetData>
    <row r="1" spans="1:12" ht="16.5" thickBot="1" x14ac:dyDescent="0.3">
      <c r="A1" s="43" t="s">
        <v>1105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5"/>
    </row>
    <row r="3" spans="1:12" ht="53.25" customHeight="1" x14ac:dyDescent="0.25">
      <c r="A3" s="6" t="s">
        <v>42</v>
      </c>
      <c r="B3" s="7" t="s">
        <v>0</v>
      </c>
      <c r="C3" s="7" t="s">
        <v>890</v>
      </c>
      <c r="D3" s="7" t="s">
        <v>789</v>
      </c>
      <c r="E3" s="7" t="s">
        <v>790</v>
      </c>
      <c r="F3" s="7" t="s">
        <v>29</v>
      </c>
      <c r="G3" s="7" t="s">
        <v>27</v>
      </c>
      <c r="H3" s="7" t="s">
        <v>28</v>
      </c>
      <c r="I3" s="7" t="s">
        <v>30</v>
      </c>
      <c r="J3" s="7" t="s">
        <v>31</v>
      </c>
      <c r="K3" s="7" t="s">
        <v>41</v>
      </c>
      <c r="L3" s="7" t="s">
        <v>563</v>
      </c>
    </row>
    <row r="4" spans="1:12" x14ac:dyDescent="0.25">
      <c r="A4" s="1">
        <v>13002972100011</v>
      </c>
      <c r="B4" t="s">
        <v>51</v>
      </c>
      <c r="C4" s="2" t="s">
        <v>891</v>
      </c>
      <c r="D4" s="2" t="s">
        <v>855</v>
      </c>
      <c r="E4" s="2" t="str">
        <f>VLOOKUP(D4,Paramètres!K:N,2,FALSE)</f>
        <v>Rhône</v>
      </c>
      <c r="F4" s="2" t="s">
        <v>24</v>
      </c>
      <c r="G4" s="2" t="s">
        <v>6</v>
      </c>
      <c r="H4" s="2" t="s">
        <v>3</v>
      </c>
      <c r="I4" s="1">
        <v>21</v>
      </c>
      <c r="J4" s="2">
        <v>2021</v>
      </c>
      <c r="K4" s="12">
        <v>1060000</v>
      </c>
      <c r="L4" s="13">
        <v>1060000</v>
      </c>
    </row>
    <row r="5" spans="1:12" x14ac:dyDescent="0.25">
      <c r="A5" s="1">
        <v>26630774300010</v>
      </c>
      <c r="B5" t="s">
        <v>44</v>
      </c>
      <c r="C5" s="2" t="s">
        <v>891</v>
      </c>
      <c r="D5" s="2" t="s">
        <v>849</v>
      </c>
      <c r="E5" s="2" t="str">
        <f>VLOOKUP(D5,Paramètres!K:N,2,FALSE)</f>
        <v>Puy-de-Dôme</v>
      </c>
      <c r="F5" s="2" t="s">
        <v>24</v>
      </c>
      <c r="G5" s="2" t="s">
        <v>6</v>
      </c>
      <c r="H5" s="2" t="s">
        <v>4</v>
      </c>
      <c r="I5" s="1">
        <v>24</v>
      </c>
      <c r="J5" s="2">
        <v>2021</v>
      </c>
      <c r="K5" s="12">
        <v>449500</v>
      </c>
      <c r="L5" s="13">
        <v>449500</v>
      </c>
    </row>
    <row r="6" spans="1:12" x14ac:dyDescent="0.25">
      <c r="A6" s="1">
        <v>26630774300010</v>
      </c>
      <c r="B6" t="s">
        <v>164</v>
      </c>
      <c r="C6" s="2" t="s">
        <v>891</v>
      </c>
      <c r="D6" s="2" t="s">
        <v>849</v>
      </c>
      <c r="E6" s="2" t="str">
        <f>VLOOKUP(D6,Paramètres!K:N,2,FALSE)</f>
        <v>Puy-de-Dôme</v>
      </c>
      <c r="F6" s="2" t="s">
        <v>24</v>
      </c>
      <c r="G6" s="2" t="s">
        <v>6</v>
      </c>
      <c r="H6" s="2" t="s">
        <v>3</v>
      </c>
      <c r="I6" s="1">
        <v>25</v>
      </c>
      <c r="J6" s="2">
        <v>2021</v>
      </c>
      <c r="K6" s="12">
        <v>1120000</v>
      </c>
      <c r="L6" s="13">
        <v>1120000</v>
      </c>
    </row>
    <row r="7" spans="1:12" x14ac:dyDescent="0.25">
      <c r="A7" s="1">
        <v>26741107200239</v>
      </c>
      <c r="B7" t="s">
        <v>165</v>
      </c>
      <c r="C7" s="2" t="s">
        <v>891</v>
      </c>
      <c r="D7" s="2" t="s">
        <v>860</v>
      </c>
      <c r="E7" s="2" t="str">
        <f>VLOOKUP(D7,Paramètres!K:N,2,FALSE)</f>
        <v>Haute-Savoie</v>
      </c>
      <c r="F7" s="2" t="s">
        <v>24</v>
      </c>
      <c r="G7" s="2" t="s">
        <v>6</v>
      </c>
      <c r="H7" s="2" t="s">
        <v>3</v>
      </c>
      <c r="I7" s="1">
        <v>14</v>
      </c>
      <c r="J7" s="2">
        <v>2021</v>
      </c>
      <c r="K7" s="12">
        <v>745000</v>
      </c>
      <c r="L7" s="13">
        <v>655000</v>
      </c>
    </row>
    <row r="8" spans="1:12" x14ac:dyDescent="0.25">
      <c r="A8" s="1">
        <v>32198413000310</v>
      </c>
      <c r="B8" t="s">
        <v>54</v>
      </c>
      <c r="C8" s="2" t="s">
        <v>894</v>
      </c>
      <c r="D8" s="2" t="s">
        <v>800</v>
      </c>
      <c r="E8" s="2" t="str">
        <f>VLOOKUP(D8,Paramètres!K:N,2,FALSE)</f>
        <v>Cantal</v>
      </c>
      <c r="F8" s="2" t="s">
        <v>24</v>
      </c>
      <c r="G8" s="2" t="s">
        <v>6</v>
      </c>
      <c r="H8" s="2" t="s">
        <v>3</v>
      </c>
      <c r="I8" s="1">
        <v>26</v>
      </c>
      <c r="J8" s="2">
        <v>2021</v>
      </c>
      <c r="K8" s="12">
        <v>650000</v>
      </c>
      <c r="L8" s="13">
        <v>650000</v>
      </c>
    </row>
    <row r="9" spans="1:12" x14ac:dyDescent="0.25">
      <c r="A9" s="1">
        <v>40125156602093</v>
      </c>
      <c r="B9" t="s">
        <v>46</v>
      </c>
      <c r="C9" s="2" t="s">
        <v>891</v>
      </c>
      <c r="D9" s="2" t="s">
        <v>579</v>
      </c>
      <c r="E9" s="2" t="str">
        <f>VLOOKUP(D9,Paramètres!K:N,2,FALSE)</f>
        <v>Hauts-de-Seine</v>
      </c>
      <c r="F9" s="2" t="s">
        <v>24</v>
      </c>
      <c r="G9" s="2" t="s">
        <v>6</v>
      </c>
      <c r="H9" s="2" t="s">
        <v>4</v>
      </c>
      <c r="I9" s="1">
        <v>15</v>
      </c>
      <c r="J9" s="2">
        <v>2021</v>
      </c>
      <c r="K9" s="12">
        <v>150000</v>
      </c>
      <c r="L9" s="13">
        <v>150000</v>
      </c>
    </row>
    <row r="10" spans="1:12" x14ac:dyDescent="0.25">
      <c r="A10" s="1">
        <v>40881470500021</v>
      </c>
      <c r="B10" t="s">
        <v>161</v>
      </c>
      <c r="C10" s="2" t="s">
        <v>894</v>
      </c>
      <c r="D10" s="2" t="s">
        <v>855</v>
      </c>
      <c r="E10" s="2" t="str">
        <f>VLOOKUP(D10,Paramètres!K:N,2,FALSE)</f>
        <v>Rhône</v>
      </c>
      <c r="F10" s="2" t="s">
        <v>25</v>
      </c>
      <c r="G10" s="2" t="s">
        <v>6</v>
      </c>
      <c r="H10" s="2" t="s">
        <v>3</v>
      </c>
      <c r="I10" s="1">
        <v>16</v>
      </c>
      <c r="J10" s="2">
        <v>2021</v>
      </c>
      <c r="K10" s="12">
        <v>535000</v>
      </c>
      <c r="L10" s="13">
        <v>550625</v>
      </c>
    </row>
    <row r="11" spans="1:12" x14ac:dyDescent="0.25">
      <c r="A11" s="1">
        <v>77554456200017</v>
      </c>
      <c r="B11" t="s">
        <v>53</v>
      </c>
      <c r="C11" s="2" t="s">
        <v>894</v>
      </c>
      <c r="D11" s="2" t="s">
        <v>855</v>
      </c>
      <c r="E11" s="2" t="str">
        <f>VLOOKUP(D11,Paramètres!K:N,2,FALSE)</f>
        <v>Rhône</v>
      </c>
      <c r="F11" s="2" t="s">
        <v>24</v>
      </c>
      <c r="G11" s="2" t="s">
        <v>6</v>
      </c>
      <c r="H11" s="2" t="s">
        <v>3</v>
      </c>
      <c r="I11" s="1">
        <v>17</v>
      </c>
      <c r="J11" s="2">
        <v>2021</v>
      </c>
      <c r="K11" s="12">
        <v>425000</v>
      </c>
      <c r="L11" s="13">
        <v>425000</v>
      </c>
    </row>
    <row r="12" spans="1:12" x14ac:dyDescent="0.25">
      <c r="A12" s="1">
        <v>77557345400334</v>
      </c>
      <c r="B12" t="s">
        <v>55</v>
      </c>
      <c r="C12" s="2" t="s">
        <v>894</v>
      </c>
      <c r="D12" s="2" t="s">
        <v>812</v>
      </c>
      <c r="E12" s="2" t="str">
        <f>VLOOKUP(D12,Paramètres!K:N,2,FALSE)</f>
        <v>Drôme</v>
      </c>
      <c r="F12" s="2" t="s">
        <v>24</v>
      </c>
      <c r="G12" s="2" t="s">
        <v>6</v>
      </c>
      <c r="H12" s="2" t="s">
        <v>4</v>
      </c>
      <c r="I12" s="1">
        <v>32</v>
      </c>
      <c r="J12" s="2">
        <v>2021</v>
      </c>
      <c r="K12" s="12">
        <v>265157</v>
      </c>
      <c r="L12" s="13">
        <v>265157</v>
      </c>
    </row>
    <row r="13" spans="1:12" x14ac:dyDescent="0.25">
      <c r="A13" s="1">
        <v>77559584600293</v>
      </c>
      <c r="B13" t="s">
        <v>168</v>
      </c>
      <c r="C13" s="2" t="s">
        <v>891</v>
      </c>
      <c r="D13" s="2" t="s">
        <v>824</v>
      </c>
      <c r="E13" s="2" t="str">
        <f>VLOOKUP(D13,Paramètres!K:N,2,FALSE)</f>
        <v>Isère</v>
      </c>
      <c r="F13" s="2" t="s">
        <v>24</v>
      </c>
      <c r="G13" s="2" t="s">
        <v>6</v>
      </c>
      <c r="H13" s="2" t="s">
        <v>3</v>
      </c>
      <c r="I13" s="1">
        <v>14</v>
      </c>
      <c r="J13" s="2">
        <v>2021</v>
      </c>
      <c r="K13" s="12">
        <v>426155</v>
      </c>
      <c r="L13" s="13">
        <v>426155</v>
      </c>
    </row>
    <row r="14" spans="1:12" x14ac:dyDescent="0.25">
      <c r="A14" s="1">
        <v>77560248500663</v>
      </c>
      <c r="B14" t="s">
        <v>50</v>
      </c>
      <c r="C14" s="2" t="s">
        <v>894</v>
      </c>
      <c r="D14" s="2" t="s">
        <v>828</v>
      </c>
      <c r="E14" s="2" t="str">
        <f>VLOOKUP(D14,Paramètres!K:N,2,FALSE)</f>
        <v>Loire</v>
      </c>
      <c r="F14" s="2" t="s">
        <v>24</v>
      </c>
      <c r="G14" s="2" t="s">
        <v>6</v>
      </c>
      <c r="H14" s="2" t="s">
        <v>3</v>
      </c>
      <c r="I14" s="1">
        <v>49</v>
      </c>
      <c r="J14" s="2">
        <v>2021</v>
      </c>
      <c r="K14" s="12">
        <v>846959</v>
      </c>
      <c r="L14" s="13">
        <v>846959</v>
      </c>
    </row>
    <row r="15" spans="1:12" x14ac:dyDescent="0.25">
      <c r="A15" s="1">
        <v>77560252700035</v>
      </c>
      <c r="B15" t="s">
        <v>49</v>
      </c>
      <c r="C15" s="2" t="s">
        <v>892</v>
      </c>
      <c r="D15" s="2" t="s">
        <v>828</v>
      </c>
      <c r="E15" s="2" t="str">
        <f>VLOOKUP(D15,Paramètres!K:N,2,FALSE)</f>
        <v>Loire</v>
      </c>
      <c r="F15" s="2" t="s">
        <v>25</v>
      </c>
      <c r="G15" s="2" t="s">
        <v>6</v>
      </c>
      <c r="H15" s="2" t="s">
        <v>4</v>
      </c>
      <c r="I15" s="1">
        <v>30</v>
      </c>
      <c r="J15" s="2">
        <v>2021</v>
      </c>
      <c r="K15" s="12">
        <v>475000</v>
      </c>
      <c r="L15" s="13">
        <v>475000</v>
      </c>
    </row>
    <row r="16" spans="1:12" x14ac:dyDescent="0.25">
      <c r="A16" s="1">
        <v>77560256800104</v>
      </c>
      <c r="B16" t="s">
        <v>43</v>
      </c>
      <c r="C16" s="2" t="s">
        <v>894</v>
      </c>
      <c r="D16" s="2" t="s">
        <v>828</v>
      </c>
      <c r="E16" s="2" t="str">
        <f>VLOOKUP(D16,Paramètres!K:N,2,FALSE)</f>
        <v>Loire</v>
      </c>
      <c r="F16" s="2" t="s">
        <v>25</v>
      </c>
      <c r="G16" s="2" t="s">
        <v>6</v>
      </c>
      <c r="H16" s="2" t="s">
        <v>3</v>
      </c>
      <c r="I16" s="1">
        <v>42</v>
      </c>
      <c r="J16" s="2">
        <v>2021</v>
      </c>
      <c r="K16" s="12">
        <v>575000</v>
      </c>
      <c r="L16" s="13">
        <v>634415</v>
      </c>
    </row>
    <row r="17" spans="1:12" x14ac:dyDescent="0.25">
      <c r="A17" s="1">
        <v>77564325700071</v>
      </c>
      <c r="B17" t="s">
        <v>162</v>
      </c>
      <c r="C17" s="2" t="s">
        <v>894</v>
      </c>
      <c r="D17" s="2" t="s">
        <v>855</v>
      </c>
      <c r="E17" s="2" t="str">
        <f>VLOOKUP(D17,Paramètres!K:N,2,FALSE)</f>
        <v>Rhône</v>
      </c>
      <c r="F17" s="2" t="s">
        <v>25</v>
      </c>
      <c r="G17" s="2" t="s">
        <v>6</v>
      </c>
      <c r="H17" s="2" t="s">
        <v>3</v>
      </c>
      <c r="I17" s="1">
        <v>34</v>
      </c>
      <c r="J17" s="2">
        <v>2021</v>
      </c>
      <c r="K17" s="12">
        <v>850000</v>
      </c>
      <c r="L17" s="13">
        <v>850000</v>
      </c>
    </row>
    <row r="18" spans="1:12" x14ac:dyDescent="0.25">
      <c r="A18" s="1">
        <v>77564661500325</v>
      </c>
      <c r="B18" t="s">
        <v>48</v>
      </c>
      <c r="C18" s="2" t="s">
        <v>891</v>
      </c>
      <c r="D18" s="2" t="s">
        <v>855</v>
      </c>
      <c r="E18" s="2" t="str">
        <f>VLOOKUP(D18,Paramètres!K:N,2,FALSE)</f>
        <v>Rhône</v>
      </c>
      <c r="F18" s="2" t="s">
        <v>25</v>
      </c>
      <c r="G18" s="2" t="s">
        <v>6</v>
      </c>
      <c r="H18" s="2" t="s">
        <v>4</v>
      </c>
      <c r="I18" s="1">
        <v>25</v>
      </c>
      <c r="J18" s="2">
        <v>2021</v>
      </c>
      <c r="K18" s="12">
        <v>433256</v>
      </c>
      <c r="L18" s="13">
        <v>433256</v>
      </c>
    </row>
    <row r="19" spans="1:12" x14ac:dyDescent="0.25">
      <c r="A19" s="1">
        <v>77564828000649</v>
      </c>
      <c r="B19" t="s">
        <v>52</v>
      </c>
      <c r="C19" s="2" t="s">
        <v>894</v>
      </c>
      <c r="D19" s="2" t="s">
        <v>855</v>
      </c>
      <c r="E19" s="2" t="str">
        <f>VLOOKUP(D19,Paramètres!K:N,2,FALSE)</f>
        <v>Rhône</v>
      </c>
      <c r="F19" s="2" t="s">
        <v>24</v>
      </c>
      <c r="G19" s="2" t="s">
        <v>6</v>
      </c>
      <c r="H19" s="2" t="s">
        <v>4</v>
      </c>
      <c r="I19" s="1">
        <v>49</v>
      </c>
      <c r="J19" s="2">
        <v>2021</v>
      </c>
      <c r="K19" s="12">
        <v>490000</v>
      </c>
      <c r="L19" s="13">
        <v>490000</v>
      </c>
    </row>
    <row r="20" spans="1:12" x14ac:dyDescent="0.25">
      <c r="A20" s="1">
        <v>77649991500150</v>
      </c>
      <c r="B20" t="s">
        <v>166</v>
      </c>
      <c r="C20" s="2" t="s">
        <v>894</v>
      </c>
      <c r="D20" s="2" t="s">
        <v>859</v>
      </c>
      <c r="E20" s="2" t="str">
        <f>VLOOKUP(D20,Paramètres!K:N,2,FALSE)</f>
        <v>Savoie</v>
      </c>
      <c r="F20" s="2" t="s">
        <v>24</v>
      </c>
      <c r="G20" s="2" t="s">
        <v>6</v>
      </c>
      <c r="H20" s="2" t="s">
        <v>3</v>
      </c>
      <c r="I20" s="1">
        <v>20</v>
      </c>
      <c r="J20" s="2">
        <v>2021</v>
      </c>
      <c r="K20" s="12">
        <v>500000</v>
      </c>
      <c r="L20" s="13">
        <v>500000</v>
      </c>
    </row>
    <row r="21" spans="1:12" x14ac:dyDescent="0.25">
      <c r="A21" s="1">
        <v>77990467100178</v>
      </c>
      <c r="B21" t="s">
        <v>45</v>
      </c>
      <c r="C21" s="2" t="s">
        <v>894</v>
      </c>
      <c r="D21" s="2" t="s">
        <v>855</v>
      </c>
      <c r="E21" s="2" t="str">
        <f>VLOOKUP(D21,Paramètres!K:N,2,FALSE)</f>
        <v>Rhône</v>
      </c>
      <c r="F21" s="2" t="s">
        <v>24</v>
      </c>
      <c r="G21" s="2" t="s">
        <v>6</v>
      </c>
      <c r="H21" s="2" t="s">
        <v>4</v>
      </c>
      <c r="I21" s="1">
        <v>30</v>
      </c>
      <c r="J21" s="2">
        <v>2021</v>
      </c>
      <c r="K21" s="12">
        <v>300000</v>
      </c>
      <c r="L21" s="13">
        <v>300000</v>
      </c>
    </row>
    <row r="22" spans="1:12" x14ac:dyDescent="0.25">
      <c r="A22" s="1">
        <v>77990467100178</v>
      </c>
      <c r="B22" t="s">
        <v>45</v>
      </c>
      <c r="C22" s="2" t="s">
        <v>894</v>
      </c>
      <c r="D22" s="2" t="s">
        <v>855</v>
      </c>
      <c r="E22" s="2" t="str">
        <f>VLOOKUP(D22,Paramètres!K:N,2,FALSE)</f>
        <v>Rhône</v>
      </c>
      <c r="F22" s="2" t="s">
        <v>24</v>
      </c>
      <c r="G22" s="2" t="s">
        <v>6</v>
      </c>
      <c r="H22" s="2" t="s">
        <v>4</v>
      </c>
      <c r="I22" s="1">
        <v>15</v>
      </c>
      <c r="J22" s="2">
        <v>2021</v>
      </c>
      <c r="K22" s="12">
        <v>150000</v>
      </c>
      <c r="L22" s="13">
        <v>150000</v>
      </c>
    </row>
    <row r="23" spans="1:12" x14ac:dyDescent="0.25">
      <c r="A23" s="1">
        <v>78805937600251</v>
      </c>
      <c r="B23" t="s">
        <v>167</v>
      </c>
      <c r="C23" s="2" t="s">
        <v>894</v>
      </c>
      <c r="D23" s="2" t="s">
        <v>824</v>
      </c>
      <c r="E23" s="2" t="str">
        <f>VLOOKUP(D23,Paramètres!K:N,2,FALSE)</f>
        <v>Isère</v>
      </c>
      <c r="F23" s="2" t="s">
        <v>25</v>
      </c>
      <c r="G23" s="2" t="s">
        <v>6</v>
      </c>
      <c r="H23" s="2" t="s">
        <v>3</v>
      </c>
      <c r="I23" s="1">
        <v>31</v>
      </c>
      <c r="J23" s="2">
        <v>2021</v>
      </c>
      <c r="K23" s="12">
        <v>750000</v>
      </c>
      <c r="L23" s="13">
        <v>779317</v>
      </c>
    </row>
    <row r="24" spans="1:12" x14ac:dyDescent="0.25">
      <c r="A24" s="1">
        <v>78805937600251</v>
      </c>
      <c r="B24" t="s">
        <v>167</v>
      </c>
      <c r="C24" s="2" t="s">
        <v>894</v>
      </c>
      <c r="D24" s="2" t="s">
        <v>824</v>
      </c>
      <c r="E24" s="2" t="str">
        <f>VLOOKUP(D24,Paramètres!K:N,2,FALSE)</f>
        <v>Isère</v>
      </c>
      <c r="F24" s="2" t="s">
        <v>24</v>
      </c>
      <c r="G24" s="2" t="s">
        <v>6</v>
      </c>
      <c r="H24" s="2" t="s">
        <v>3</v>
      </c>
      <c r="I24" s="1">
        <v>15</v>
      </c>
      <c r="J24" s="2">
        <v>2021</v>
      </c>
      <c r="K24" s="12">
        <v>375000</v>
      </c>
      <c r="L24" s="13">
        <v>375000</v>
      </c>
    </row>
    <row r="25" spans="1:12" x14ac:dyDescent="0.25">
      <c r="A25" s="1">
        <v>80125271900019</v>
      </c>
      <c r="B25" t="s">
        <v>47</v>
      </c>
      <c r="C25" s="2" t="s">
        <v>894</v>
      </c>
      <c r="D25" s="2" t="s">
        <v>855</v>
      </c>
      <c r="E25" s="2" t="str">
        <f>VLOOKUP(D25,Paramètres!K:N,2,FALSE)</f>
        <v>Rhône</v>
      </c>
      <c r="F25" s="2" t="s">
        <v>26</v>
      </c>
      <c r="G25" s="2" t="s">
        <v>6</v>
      </c>
      <c r="H25" s="2" t="s">
        <v>4</v>
      </c>
      <c r="I25" s="1">
        <v>78</v>
      </c>
      <c r="J25" s="2">
        <v>2021</v>
      </c>
      <c r="K25" s="12">
        <v>645000</v>
      </c>
      <c r="L25" s="13">
        <v>645000</v>
      </c>
    </row>
    <row r="26" spans="1:12" x14ac:dyDescent="0.25">
      <c r="A26" s="1">
        <v>82855911200010</v>
      </c>
      <c r="B26" s="3" t="s">
        <v>184</v>
      </c>
      <c r="C26" s="2" t="s">
        <v>891</v>
      </c>
      <c r="D26" s="8" t="s">
        <v>576</v>
      </c>
      <c r="E26" s="2" t="str">
        <f>VLOOKUP(D26,Paramètres!K:N,2,FALSE)</f>
        <v>Paris</v>
      </c>
      <c r="F26" s="2" t="s">
        <v>24</v>
      </c>
      <c r="G26" s="2" t="s">
        <v>6</v>
      </c>
      <c r="H26" s="2" t="s">
        <v>4</v>
      </c>
      <c r="I26" s="1">
        <v>29</v>
      </c>
      <c r="J26" s="2">
        <v>2021</v>
      </c>
      <c r="K26" s="12">
        <v>290000</v>
      </c>
      <c r="L26" s="13">
        <v>290000</v>
      </c>
    </row>
    <row r="27" spans="1:12" x14ac:dyDescent="0.25">
      <c r="A27" s="1">
        <v>82855911200010</v>
      </c>
      <c r="B27" t="s">
        <v>184</v>
      </c>
      <c r="C27" s="2" t="s">
        <v>894</v>
      </c>
      <c r="D27" s="2" t="s">
        <v>576</v>
      </c>
      <c r="E27" s="2" t="str">
        <f>VLOOKUP(D27,Paramètres!K:N,2,FALSE)</f>
        <v>Paris</v>
      </c>
      <c r="F27" s="2" t="s">
        <v>24</v>
      </c>
      <c r="G27" s="2" t="s">
        <v>6</v>
      </c>
      <c r="H27" s="2" t="s">
        <v>4</v>
      </c>
      <c r="I27" s="1">
        <v>23</v>
      </c>
      <c r="J27" s="2">
        <v>2021</v>
      </c>
      <c r="K27" s="12">
        <v>275000</v>
      </c>
      <c r="L27" s="13">
        <v>275000</v>
      </c>
    </row>
    <row r="28" spans="1:12" x14ac:dyDescent="0.25">
      <c r="A28" s="1">
        <v>84251286500010</v>
      </c>
      <c r="B28" t="s">
        <v>163</v>
      </c>
      <c r="C28" s="2" t="s">
        <v>894</v>
      </c>
      <c r="D28" s="2" t="s">
        <v>781</v>
      </c>
      <c r="E28" s="2" t="str">
        <f>VLOOKUP(D28,Paramètres!K:N,2,FALSE)</f>
        <v>Allier</v>
      </c>
      <c r="F28" s="2" t="s">
        <v>24</v>
      </c>
      <c r="G28" s="2" t="s">
        <v>6</v>
      </c>
      <c r="H28" s="2" t="s">
        <v>4</v>
      </c>
      <c r="I28" s="1">
        <v>24</v>
      </c>
      <c r="J28" s="2">
        <v>2021</v>
      </c>
      <c r="K28" s="12">
        <v>250000</v>
      </c>
      <c r="L28" s="13">
        <v>250000</v>
      </c>
    </row>
    <row r="29" spans="1:12" x14ac:dyDescent="0.25">
      <c r="A29" s="1">
        <v>13002972100011</v>
      </c>
      <c r="B29" t="s">
        <v>51</v>
      </c>
      <c r="C29" s="2" t="s">
        <v>891</v>
      </c>
      <c r="D29" s="2" t="s">
        <v>855</v>
      </c>
      <c r="E29" s="2" t="str">
        <f>VLOOKUP(D29,Paramètres!K:N,2,FALSE)</f>
        <v>Rhône</v>
      </c>
      <c r="F29" s="2" t="s">
        <v>24</v>
      </c>
      <c r="G29" s="2" t="s">
        <v>6</v>
      </c>
      <c r="H29" s="2" t="s">
        <v>4</v>
      </c>
      <c r="I29" s="1">
        <v>15</v>
      </c>
      <c r="J29" s="2">
        <v>2022</v>
      </c>
      <c r="K29" s="12">
        <v>550000</v>
      </c>
      <c r="L29" s="13">
        <v>475000</v>
      </c>
    </row>
    <row r="30" spans="1:12" x14ac:dyDescent="0.25">
      <c r="A30" s="1">
        <v>13002972100011</v>
      </c>
      <c r="B30" t="s">
        <v>1075</v>
      </c>
      <c r="C30" s="2" t="s">
        <v>891</v>
      </c>
      <c r="D30" s="2" t="s">
        <v>855</v>
      </c>
      <c r="E30" s="2" t="str">
        <f>VLOOKUP(D30,Paramètres!K:N,2,FALSE)</f>
        <v>Rhône</v>
      </c>
      <c r="F30" s="2" t="s">
        <v>24</v>
      </c>
      <c r="G30" s="2" t="s">
        <v>6</v>
      </c>
      <c r="H30" s="2" t="s">
        <v>3</v>
      </c>
      <c r="I30" s="1">
        <v>1</v>
      </c>
      <c r="J30" s="2">
        <v>2022</v>
      </c>
      <c r="K30" s="12">
        <v>41500</v>
      </c>
      <c r="L30" s="13">
        <v>41500</v>
      </c>
    </row>
    <row r="31" spans="1:12" x14ac:dyDescent="0.25">
      <c r="A31" s="1">
        <v>26381018600019</v>
      </c>
      <c r="B31" t="s">
        <v>61</v>
      </c>
      <c r="C31" s="2" t="s">
        <v>894</v>
      </c>
      <c r="D31" s="2" t="s">
        <v>824</v>
      </c>
      <c r="E31" s="2" t="str">
        <f>VLOOKUP(D31,Paramètres!K:N,2,FALSE)</f>
        <v>Isère</v>
      </c>
      <c r="F31" s="2" t="s">
        <v>24</v>
      </c>
      <c r="G31" s="2" t="s">
        <v>6</v>
      </c>
      <c r="H31" s="2" t="s">
        <v>3</v>
      </c>
      <c r="I31" s="1">
        <v>20</v>
      </c>
      <c r="J31" s="2">
        <v>2022</v>
      </c>
      <c r="K31" s="12">
        <v>729776</v>
      </c>
      <c r="L31" s="13">
        <v>729776</v>
      </c>
    </row>
    <row r="32" spans="1:12" x14ac:dyDescent="0.25">
      <c r="A32" s="1">
        <v>34419368500031</v>
      </c>
      <c r="B32" t="s">
        <v>186</v>
      </c>
      <c r="C32" s="2" t="s">
        <v>892</v>
      </c>
      <c r="D32" s="2" t="s">
        <v>779</v>
      </c>
      <c r="E32" s="2" t="str">
        <f>VLOOKUP(D32,Paramètres!K:N,2,FALSE)</f>
        <v>Ain</v>
      </c>
      <c r="F32" s="2" t="s">
        <v>24</v>
      </c>
      <c r="G32" s="2" t="s">
        <v>6</v>
      </c>
      <c r="H32" s="2" t="s">
        <v>4</v>
      </c>
      <c r="I32" s="1">
        <v>16</v>
      </c>
      <c r="J32" s="2">
        <v>2022</v>
      </c>
      <c r="K32" s="12">
        <v>274324</v>
      </c>
      <c r="L32" s="13">
        <v>274324</v>
      </c>
    </row>
    <row r="33" spans="1:12" x14ac:dyDescent="0.25">
      <c r="A33" s="1">
        <v>39458224100151</v>
      </c>
      <c r="B33" t="s">
        <v>64</v>
      </c>
      <c r="C33" s="2" t="s">
        <v>894</v>
      </c>
      <c r="D33" s="2" t="s">
        <v>860</v>
      </c>
      <c r="E33" s="2" t="str">
        <f>VLOOKUP(D33,Paramètres!K:N,2,FALSE)</f>
        <v>Haute-Savoie</v>
      </c>
      <c r="F33" s="2" t="s">
        <v>24</v>
      </c>
      <c r="G33" s="2" t="s">
        <v>6</v>
      </c>
      <c r="H33" s="2" t="s">
        <v>3</v>
      </c>
      <c r="I33" s="1">
        <v>19</v>
      </c>
      <c r="J33" s="2">
        <v>2022</v>
      </c>
      <c r="K33" s="12">
        <v>408500</v>
      </c>
      <c r="L33" s="13">
        <v>408500</v>
      </c>
    </row>
    <row r="34" spans="1:12" x14ac:dyDescent="0.25">
      <c r="A34" s="1">
        <v>40125156602093</v>
      </c>
      <c r="B34" t="s">
        <v>67</v>
      </c>
      <c r="C34" s="2" t="s">
        <v>891</v>
      </c>
      <c r="D34" s="2" t="s">
        <v>579</v>
      </c>
      <c r="E34" s="2" t="str">
        <f>VLOOKUP(D34,Paramètres!K:N,2,FALSE)</f>
        <v>Hauts-de-Seine</v>
      </c>
      <c r="F34" s="2" t="s">
        <v>26</v>
      </c>
      <c r="G34" s="2" t="s">
        <v>6</v>
      </c>
      <c r="H34" s="2" t="s">
        <v>4</v>
      </c>
      <c r="I34" s="1">
        <v>164</v>
      </c>
      <c r="J34" s="2">
        <v>2022</v>
      </c>
      <c r="K34" s="12">
        <v>475000</v>
      </c>
      <c r="L34" s="13">
        <v>475000</v>
      </c>
    </row>
    <row r="35" spans="1:12" x14ac:dyDescent="0.25">
      <c r="A35" s="1">
        <v>44932230400030</v>
      </c>
      <c r="B35" t="s">
        <v>63</v>
      </c>
      <c r="C35" s="2" t="s">
        <v>892</v>
      </c>
      <c r="D35" s="2" t="s">
        <v>824</v>
      </c>
      <c r="E35" s="2" t="str">
        <f>VLOOKUP(D35,Paramètres!K:N,2,FALSE)</f>
        <v>Isère</v>
      </c>
      <c r="F35" s="2" t="s">
        <v>24</v>
      </c>
      <c r="G35" s="2" t="s">
        <v>6</v>
      </c>
      <c r="H35" s="2" t="s">
        <v>4</v>
      </c>
      <c r="I35" s="1">
        <v>20</v>
      </c>
      <c r="J35" s="2">
        <v>2022</v>
      </c>
      <c r="K35" s="12">
        <v>376363</v>
      </c>
      <c r="L35" s="13">
        <v>369085</v>
      </c>
    </row>
    <row r="36" spans="1:12" x14ac:dyDescent="0.25">
      <c r="A36" s="1">
        <v>53908493900039</v>
      </c>
      <c r="B36" t="s">
        <v>57</v>
      </c>
      <c r="C36" s="2" t="s">
        <v>892</v>
      </c>
      <c r="D36" s="2" t="s">
        <v>855</v>
      </c>
      <c r="E36" s="2" t="str">
        <f>VLOOKUP(D36,Paramètres!K:N,2,FALSE)</f>
        <v>Rhône</v>
      </c>
      <c r="F36" s="2" t="s">
        <v>24</v>
      </c>
      <c r="G36" s="2" t="s">
        <v>6</v>
      </c>
      <c r="H36" s="2" t="s">
        <v>4</v>
      </c>
      <c r="I36" s="1">
        <v>18</v>
      </c>
      <c r="J36" s="2">
        <v>2022</v>
      </c>
      <c r="K36" s="12">
        <v>132393</v>
      </c>
      <c r="L36" s="13">
        <v>132393</v>
      </c>
    </row>
    <row r="37" spans="1:12" x14ac:dyDescent="0.25">
      <c r="A37" s="1">
        <v>77554408300675</v>
      </c>
      <c r="B37" t="s">
        <v>58</v>
      </c>
      <c r="C37" s="2" t="s">
        <v>894</v>
      </c>
      <c r="D37" s="2" t="s">
        <v>779</v>
      </c>
      <c r="E37" s="2" t="str">
        <f>VLOOKUP(D37,Paramètres!K:N,2,FALSE)</f>
        <v>Ain</v>
      </c>
      <c r="F37" s="2" t="s">
        <v>24</v>
      </c>
      <c r="G37" s="2" t="s">
        <v>6</v>
      </c>
      <c r="H37" s="2" t="s">
        <v>4</v>
      </c>
      <c r="I37" s="1">
        <v>41</v>
      </c>
      <c r="J37" s="2">
        <v>2022</v>
      </c>
      <c r="K37" s="12">
        <v>205000</v>
      </c>
      <c r="L37" s="13">
        <v>205000</v>
      </c>
    </row>
    <row r="38" spans="1:12" x14ac:dyDescent="0.25">
      <c r="A38" s="1">
        <v>77556255600339</v>
      </c>
      <c r="B38" t="s">
        <v>1073</v>
      </c>
      <c r="C38" s="2" t="s">
        <v>891</v>
      </c>
      <c r="D38" s="2" t="s">
        <v>855</v>
      </c>
      <c r="E38" s="2" t="str">
        <f>VLOOKUP(D38,Paramètres!K:N,2,FALSE)</f>
        <v>Rhône</v>
      </c>
      <c r="F38" s="2" t="s">
        <v>25</v>
      </c>
      <c r="G38" s="2" t="s">
        <v>6</v>
      </c>
      <c r="H38" s="2" t="s">
        <v>4</v>
      </c>
      <c r="I38" s="4">
        <v>23</v>
      </c>
      <c r="J38" s="2">
        <v>2022</v>
      </c>
      <c r="K38" s="12">
        <v>240000</v>
      </c>
      <c r="L38" s="13">
        <v>240000</v>
      </c>
    </row>
    <row r="39" spans="1:12" x14ac:dyDescent="0.25">
      <c r="A39" s="1">
        <v>77556255600339</v>
      </c>
      <c r="B39" t="s">
        <v>59</v>
      </c>
      <c r="C39" s="2" t="s">
        <v>894</v>
      </c>
      <c r="D39" s="2" t="s">
        <v>800</v>
      </c>
      <c r="E39" s="2" t="str">
        <f>VLOOKUP(D39,Paramètres!K:N,2,FALSE)</f>
        <v>Cantal</v>
      </c>
      <c r="F39" s="2" t="s">
        <v>24</v>
      </c>
      <c r="G39" s="2" t="s">
        <v>6</v>
      </c>
      <c r="H39" s="2" t="s">
        <v>4</v>
      </c>
      <c r="I39" s="1">
        <v>19</v>
      </c>
      <c r="J39" s="2">
        <v>2022</v>
      </c>
      <c r="K39" s="12">
        <v>471130</v>
      </c>
      <c r="L39" s="13">
        <v>471130</v>
      </c>
    </row>
    <row r="40" spans="1:12" x14ac:dyDescent="0.25">
      <c r="A40" s="1">
        <v>77560376400231</v>
      </c>
      <c r="B40" t="s">
        <v>62</v>
      </c>
      <c r="C40" s="2" t="s">
        <v>894</v>
      </c>
      <c r="D40" s="2" t="s">
        <v>829</v>
      </c>
      <c r="E40" s="2" t="str">
        <f>VLOOKUP(D40,Paramètres!K:N,2,FALSE)</f>
        <v>Haute-Loire</v>
      </c>
      <c r="F40" s="2" t="s">
        <v>24</v>
      </c>
      <c r="G40" s="2" t="s">
        <v>6</v>
      </c>
      <c r="H40" s="2" t="s">
        <v>4</v>
      </c>
      <c r="I40" s="1">
        <v>16</v>
      </c>
      <c r="J40" s="2">
        <v>2022</v>
      </c>
      <c r="K40" s="12">
        <v>80000</v>
      </c>
      <c r="L40" s="13">
        <v>80000</v>
      </c>
    </row>
    <row r="41" spans="1:12" x14ac:dyDescent="0.25">
      <c r="A41" s="1">
        <v>77563330800017</v>
      </c>
      <c r="B41" s="3" t="s">
        <v>86</v>
      </c>
      <c r="C41" s="2" t="s">
        <v>891</v>
      </c>
      <c r="D41" s="8" t="s">
        <v>849</v>
      </c>
      <c r="E41" s="2" t="str">
        <f>VLOOKUP(D41,Paramètres!K:N,2,FALSE)</f>
        <v>Puy-de-Dôme</v>
      </c>
      <c r="F41" s="2" t="s">
        <v>25</v>
      </c>
      <c r="G41" s="2" t="s">
        <v>6</v>
      </c>
      <c r="H41" s="2" t="s">
        <v>4</v>
      </c>
      <c r="I41" s="1">
        <v>12</v>
      </c>
      <c r="J41" s="2">
        <v>2022</v>
      </c>
      <c r="K41" s="12">
        <v>93000</v>
      </c>
      <c r="L41" s="13">
        <v>93000</v>
      </c>
    </row>
    <row r="42" spans="1:12" x14ac:dyDescent="0.25">
      <c r="A42" s="1">
        <v>77563330800017</v>
      </c>
      <c r="B42" s="3" t="s">
        <v>87</v>
      </c>
      <c r="C42" s="2" t="s">
        <v>894</v>
      </c>
      <c r="D42" s="8" t="s">
        <v>849</v>
      </c>
      <c r="E42" s="2" t="str">
        <f>VLOOKUP(D42,Paramètres!K:N,2,FALSE)</f>
        <v>Puy-de-Dôme</v>
      </c>
      <c r="F42" s="2" t="s">
        <v>25</v>
      </c>
      <c r="G42" s="2" t="s">
        <v>6</v>
      </c>
      <c r="H42" s="2" t="s">
        <v>4</v>
      </c>
      <c r="I42" s="1">
        <v>15</v>
      </c>
      <c r="J42" s="2">
        <v>2022</v>
      </c>
      <c r="K42" s="12">
        <v>75000</v>
      </c>
      <c r="L42" s="13">
        <v>75000</v>
      </c>
    </row>
    <row r="43" spans="1:12" x14ac:dyDescent="0.25">
      <c r="A43" s="1">
        <v>77564661500325</v>
      </c>
      <c r="B43" t="s">
        <v>48</v>
      </c>
      <c r="C43" s="2" t="s">
        <v>894</v>
      </c>
      <c r="D43" s="2" t="s">
        <v>855</v>
      </c>
      <c r="E43" s="2" t="str">
        <f>VLOOKUP(D43,Paramètres!K:N,2,FALSE)</f>
        <v>Rhône</v>
      </c>
      <c r="F43" s="2" t="s">
        <v>25</v>
      </c>
      <c r="G43" s="2" t="s">
        <v>6</v>
      </c>
      <c r="H43" s="2" t="s">
        <v>3</v>
      </c>
      <c r="I43" s="1">
        <v>31</v>
      </c>
      <c r="J43" s="2">
        <v>2022</v>
      </c>
      <c r="K43" s="12">
        <v>658100</v>
      </c>
      <c r="L43" s="13">
        <v>658100</v>
      </c>
    </row>
    <row r="44" spans="1:12" x14ac:dyDescent="0.25">
      <c r="A44" s="1">
        <v>77564749800572</v>
      </c>
      <c r="B44" t="s">
        <v>185</v>
      </c>
      <c r="C44" s="2" t="s">
        <v>894</v>
      </c>
      <c r="D44" s="2" t="s">
        <v>855</v>
      </c>
      <c r="E44" s="2" t="str">
        <f>VLOOKUP(D44,Paramètres!K:N,2,FALSE)</f>
        <v>Rhône</v>
      </c>
      <c r="F44" s="2" t="s">
        <v>24</v>
      </c>
      <c r="G44" s="2" t="s">
        <v>6</v>
      </c>
      <c r="H44" s="2" t="s">
        <v>3</v>
      </c>
      <c r="I44" s="1">
        <v>16</v>
      </c>
      <c r="J44" s="2">
        <v>2022</v>
      </c>
      <c r="K44" s="12">
        <v>344000</v>
      </c>
      <c r="L44" s="13">
        <v>344000</v>
      </c>
    </row>
    <row r="45" spans="1:12" x14ac:dyDescent="0.25">
      <c r="A45" s="1">
        <v>77569338500764</v>
      </c>
      <c r="B45" t="s">
        <v>1100</v>
      </c>
      <c r="C45" s="2" t="s">
        <v>894</v>
      </c>
      <c r="D45" s="2" t="s">
        <v>577</v>
      </c>
      <c r="E45" s="2" t="str">
        <f>VLOOKUP(D45,Paramètres!K:N,2,FALSE)</f>
        <v>Seine-Saint-Denis</v>
      </c>
      <c r="F45" s="2" t="s">
        <v>26</v>
      </c>
      <c r="G45" s="2" t="s">
        <v>6</v>
      </c>
      <c r="H45" s="2" t="s">
        <v>4</v>
      </c>
      <c r="I45" s="1">
        <v>119</v>
      </c>
      <c r="J45" s="2">
        <v>2022</v>
      </c>
      <c r="K45" s="12">
        <v>425000</v>
      </c>
      <c r="L45" s="13">
        <v>389000</v>
      </c>
    </row>
    <row r="46" spans="1:12" x14ac:dyDescent="0.25">
      <c r="A46" s="1">
        <v>77990467100178</v>
      </c>
      <c r="B46" t="s">
        <v>66</v>
      </c>
      <c r="C46" s="2" t="s">
        <v>894</v>
      </c>
      <c r="D46" s="2" t="s">
        <v>855</v>
      </c>
      <c r="E46" s="2" t="str">
        <f>VLOOKUP(D46,Paramètres!K:N,2,FALSE)</f>
        <v>Rhône</v>
      </c>
      <c r="F46" s="2" t="s">
        <v>24</v>
      </c>
      <c r="G46" s="2" t="s">
        <v>6</v>
      </c>
      <c r="H46" s="2" t="s">
        <v>3</v>
      </c>
      <c r="I46" s="1">
        <v>10</v>
      </c>
      <c r="J46" s="2">
        <v>2022</v>
      </c>
      <c r="K46" s="12">
        <v>342075</v>
      </c>
      <c r="L46" s="13">
        <v>342075</v>
      </c>
    </row>
    <row r="47" spans="1:12" x14ac:dyDescent="0.25">
      <c r="A47" s="1">
        <v>79886301500011</v>
      </c>
      <c r="B47" t="s">
        <v>60</v>
      </c>
      <c r="C47" s="2" t="s">
        <v>892</v>
      </c>
      <c r="D47" s="2" t="s">
        <v>855</v>
      </c>
      <c r="E47" s="2" t="str">
        <f>VLOOKUP(D47,Paramètres!K:N,2,FALSE)</f>
        <v>Rhône</v>
      </c>
      <c r="F47" s="2" t="s">
        <v>24</v>
      </c>
      <c r="G47" s="2" t="s">
        <v>6</v>
      </c>
      <c r="H47" s="2" t="s">
        <v>4</v>
      </c>
      <c r="I47" s="1">
        <v>17</v>
      </c>
      <c r="J47" s="2">
        <v>2022</v>
      </c>
      <c r="K47" s="12">
        <v>227841</v>
      </c>
      <c r="L47" s="13">
        <v>227841</v>
      </c>
    </row>
    <row r="48" spans="1:12" x14ac:dyDescent="0.25">
      <c r="A48" s="1">
        <v>90107692700010</v>
      </c>
      <c r="B48" s="3" t="s">
        <v>88</v>
      </c>
      <c r="C48" s="2" t="s">
        <v>894</v>
      </c>
      <c r="D48" s="8" t="s">
        <v>855</v>
      </c>
      <c r="E48" s="2" t="str">
        <f>VLOOKUP(D48,Paramètres!K:N,2,FALSE)</f>
        <v>Rhône</v>
      </c>
      <c r="F48" s="2" t="s">
        <v>25</v>
      </c>
      <c r="G48" s="2" t="s">
        <v>6</v>
      </c>
      <c r="H48" s="2" t="s">
        <v>3</v>
      </c>
      <c r="I48" s="1">
        <v>24</v>
      </c>
      <c r="J48" s="2">
        <v>2022</v>
      </c>
      <c r="K48" s="12">
        <v>745448</v>
      </c>
      <c r="L48" s="13">
        <v>745448</v>
      </c>
    </row>
    <row r="49" spans="1:12" x14ac:dyDescent="0.25">
      <c r="A49" s="1">
        <v>90107692700010</v>
      </c>
      <c r="B49" t="s">
        <v>56</v>
      </c>
      <c r="C49" s="2" t="s">
        <v>894</v>
      </c>
      <c r="D49" s="2" t="s">
        <v>855</v>
      </c>
      <c r="E49" s="2" t="str">
        <f>VLOOKUP(D49,Paramètres!K:N,2,FALSE)</f>
        <v>Rhône</v>
      </c>
      <c r="F49" s="2" t="s">
        <v>24</v>
      </c>
      <c r="G49" s="2" t="s">
        <v>6</v>
      </c>
      <c r="H49" s="2" t="s">
        <v>4</v>
      </c>
      <c r="I49" s="1">
        <v>21</v>
      </c>
      <c r="J49" s="2">
        <v>2022</v>
      </c>
      <c r="K49" s="12">
        <v>420330</v>
      </c>
      <c r="L49" s="13">
        <v>420330</v>
      </c>
    </row>
    <row r="50" spans="1:12" x14ac:dyDescent="0.25">
      <c r="A50" s="1">
        <v>90107692700010</v>
      </c>
      <c r="B50" s="3" t="s">
        <v>89</v>
      </c>
      <c r="C50" s="2" t="s">
        <v>896</v>
      </c>
      <c r="D50" s="8" t="s">
        <v>855</v>
      </c>
      <c r="E50" s="2" t="str">
        <f>VLOOKUP(D50,Paramètres!K:N,2,FALSE)</f>
        <v>Rhône</v>
      </c>
      <c r="F50" s="2" t="s">
        <v>25</v>
      </c>
      <c r="G50" s="2" t="s">
        <v>6</v>
      </c>
      <c r="H50" s="2" t="s">
        <v>3</v>
      </c>
      <c r="I50" s="1">
        <v>15</v>
      </c>
      <c r="J50" s="2">
        <v>2022</v>
      </c>
      <c r="K50" s="12">
        <v>411060</v>
      </c>
      <c r="L50" s="13">
        <v>411060</v>
      </c>
    </row>
    <row r="51" spans="1:12" x14ac:dyDescent="0.25">
      <c r="A51" s="1">
        <v>90107692700010</v>
      </c>
      <c r="B51" t="s">
        <v>56</v>
      </c>
      <c r="C51" s="2" t="s">
        <v>894</v>
      </c>
      <c r="D51" s="2" t="s">
        <v>855</v>
      </c>
      <c r="E51" s="2" t="str">
        <f>VLOOKUP(D51,Paramètres!K:N,2,FALSE)</f>
        <v>Rhône</v>
      </c>
      <c r="F51" s="2" t="s">
        <v>24</v>
      </c>
      <c r="G51" s="2" t="s">
        <v>6</v>
      </c>
      <c r="H51" s="2" t="s">
        <v>3</v>
      </c>
      <c r="I51" s="1">
        <v>29</v>
      </c>
      <c r="J51" s="2">
        <v>2022</v>
      </c>
      <c r="K51" s="12">
        <v>697900</v>
      </c>
      <c r="L51" s="13">
        <v>697900</v>
      </c>
    </row>
    <row r="52" spans="1:12" x14ac:dyDescent="0.25">
      <c r="A52" s="1">
        <v>90107692700010</v>
      </c>
      <c r="B52" t="s">
        <v>56</v>
      </c>
      <c r="C52" s="2" t="s">
        <v>894</v>
      </c>
      <c r="D52" s="2" t="s">
        <v>855</v>
      </c>
      <c r="E52" s="2" t="str">
        <f>VLOOKUP(D52,Paramètres!K:N,2,FALSE)</f>
        <v>Rhône</v>
      </c>
      <c r="F52" s="2" t="s">
        <v>24</v>
      </c>
      <c r="G52" s="2" t="s">
        <v>6</v>
      </c>
      <c r="H52" s="2" t="s">
        <v>3</v>
      </c>
      <c r="I52" s="1">
        <v>35</v>
      </c>
      <c r="J52" s="2">
        <v>2022</v>
      </c>
      <c r="K52" s="12">
        <v>1146150</v>
      </c>
      <c r="L52" s="13">
        <v>1146150</v>
      </c>
    </row>
    <row r="53" spans="1:12" x14ac:dyDescent="0.25">
      <c r="A53" s="1">
        <v>97794058400013</v>
      </c>
      <c r="B53" t="s">
        <v>65</v>
      </c>
      <c r="C53" s="2" t="s">
        <v>892</v>
      </c>
      <c r="D53" s="2">
        <v>42</v>
      </c>
      <c r="E53" s="2" t="s">
        <v>666</v>
      </c>
      <c r="F53" s="2" t="s">
        <v>24</v>
      </c>
      <c r="G53" s="2" t="s">
        <v>6</v>
      </c>
      <c r="H53" s="2" t="s">
        <v>4</v>
      </c>
      <c r="I53" s="2">
        <v>15</v>
      </c>
      <c r="J53" s="2">
        <v>2022</v>
      </c>
      <c r="K53" s="12">
        <v>449128</v>
      </c>
      <c r="L53" s="12">
        <v>449128</v>
      </c>
    </row>
    <row r="54" spans="1:12" x14ac:dyDescent="0.25">
      <c r="A54" s="1">
        <v>13002972100011</v>
      </c>
      <c r="B54" t="s">
        <v>51</v>
      </c>
      <c r="C54" s="2" t="s">
        <v>891</v>
      </c>
      <c r="D54" s="2">
        <v>69</v>
      </c>
      <c r="E54" s="2" t="s">
        <v>720</v>
      </c>
      <c r="F54" s="2" t="s">
        <v>24</v>
      </c>
      <c r="G54" s="2" t="s">
        <v>6</v>
      </c>
      <c r="H54" s="2" t="s">
        <v>3</v>
      </c>
      <c r="I54" s="2">
        <v>17</v>
      </c>
      <c r="J54" s="2">
        <v>2023</v>
      </c>
      <c r="K54" s="12">
        <v>731973</v>
      </c>
      <c r="L54" s="12">
        <v>589500</v>
      </c>
    </row>
    <row r="55" spans="1:12" x14ac:dyDescent="0.25">
      <c r="A55" s="1">
        <v>13002972100011</v>
      </c>
      <c r="B55" t="s">
        <v>1075</v>
      </c>
      <c r="C55" s="2" t="s">
        <v>891</v>
      </c>
      <c r="D55" s="2">
        <v>69</v>
      </c>
      <c r="E55" s="2" t="s">
        <v>720</v>
      </c>
      <c r="F55" s="2" t="s">
        <v>24</v>
      </c>
      <c r="G55" s="2" t="s">
        <v>6</v>
      </c>
      <c r="H55" s="2" t="s">
        <v>4</v>
      </c>
      <c r="I55" s="2">
        <v>6</v>
      </c>
      <c r="J55" s="2">
        <v>2023</v>
      </c>
      <c r="K55" s="12">
        <v>129298</v>
      </c>
      <c r="L55" s="12">
        <v>129000</v>
      </c>
    </row>
    <row r="56" spans="1:12" x14ac:dyDescent="0.25">
      <c r="A56" s="1">
        <v>26630774300010</v>
      </c>
      <c r="B56" t="s">
        <v>1134</v>
      </c>
      <c r="C56" s="2" t="s">
        <v>891</v>
      </c>
      <c r="D56" s="2">
        <v>63</v>
      </c>
      <c r="E56" s="2" t="s">
        <v>708</v>
      </c>
      <c r="F56" s="2" t="s">
        <v>24</v>
      </c>
      <c r="G56" s="2" t="s">
        <v>6</v>
      </c>
      <c r="H56" s="2" t="s">
        <v>897</v>
      </c>
      <c r="I56" s="2">
        <v>15</v>
      </c>
      <c r="J56" s="2">
        <v>2023</v>
      </c>
      <c r="K56" s="12">
        <v>455640</v>
      </c>
      <c r="L56" s="12">
        <v>297800</v>
      </c>
    </row>
    <row r="57" spans="1:12" x14ac:dyDescent="0.25">
      <c r="A57" s="1">
        <v>30593300400254</v>
      </c>
      <c r="B57" t="s">
        <v>898</v>
      </c>
      <c r="C57" s="2" t="s">
        <v>894</v>
      </c>
      <c r="D57" s="2">
        <v>69</v>
      </c>
      <c r="E57" s="2" t="s">
        <v>720</v>
      </c>
      <c r="F57" s="2" t="s">
        <v>25</v>
      </c>
      <c r="G57" s="2" t="s">
        <v>6</v>
      </c>
      <c r="H57" s="2" t="s">
        <v>3</v>
      </c>
      <c r="I57" s="2">
        <v>16</v>
      </c>
      <c r="J57" s="2">
        <v>2023</v>
      </c>
      <c r="K57" s="12">
        <v>336000</v>
      </c>
      <c r="L57" s="12">
        <v>336000</v>
      </c>
    </row>
    <row r="58" spans="1:12" x14ac:dyDescent="0.25">
      <c r="A58" s="1">
        <v>32082549000016</v>
      </c>
      <c r="B58" t="s">
        <v>1135</v>
      </c>
      <c r="C58" s="2" t="s">
        <v>894</v>
      </c>
      <c r="D58" s="2">
        <v>48</v>
      </c>
      <c r="E58" s="2" t="s">
        <v>678</v>
      </c>
      <c r="F58" s="2" t="s">
        <v>25</v>
      </c>
      <c r="G58" s="2" t="s">
        <v>6</v>
      </c>
      <c r="H58" s="2" t="s">
        <v>897</v>
      </c>
      <c r="I58" s="2">
        <v>19</v>
      </c>
      <c r="J58" s="2">
        <v>2023</v>
      </c>
      <c r="K58" s="12">
        <v>254041</v>
      </c>
      <c r="L58" s="12">
        <v>254000</v>
      </c>
    </row>
    <row r="59" spans="1:12" x14ac:dyDescent="0.25">
      <c r="A59" s="1">
        <v>33430203100045</v>
      </c>
      <c r="B59" t="s">
        <v>1136</v>
      </c>
      <c r="C59" s="2" t="s">
        <v>892</v>
      </c>
      <c r="D59" s="2">
        <v>63</v>
      </c>
      <c r="E59" s="2" t="s">
        <v>708</v>
      </c>
      <c r="F59" s="2" t="s">
        <v>24</v>
      </c>
      <c r="G59" s="2" t="s">
        <v>6</v>
      </c>
      <c r="H59" s="2" t="s">
        <v>897</v>
      </c>
      <c r="I59" s="2">
        <v>19</v>
      </c>
      <c r="J59" s="2">
        <v>2023</v>
      </c>
      <c r="K59" s="12">
        <v>475194</v>
      </c>
      <c r="L59" s="12">
        <v>445000</v>
      </c>
    </row>
    <row r="60" spans="1:12" x14ac:dyDescent="0.25">
      <c r="A60" s="1">
        <v>39066239300128</v>
      </c>
      <c r="B60" t="s">
        <v>899</v>
      </c>
      <c r="C60" s="2" t="s">
        <v>894</v>
      </c>
      <c r="D60" s="2">
        <v>7</v>
      </c>
      <c r="E60" s="2" t="s">
        <v>596</v>
      </c>
      <c r="F60" s="2" t="s">
        <v>24</v>
      </c>
      <c r="G60" s="2" t="s">
        <v>6</v>
      </c>
      <c r="H60" s="2" t="s">
        <v>3</v>
      </c>
      <c r="I60" s="2">
        <v>14</v>
      </c>
      <c r="J60" s="2">
        <v>2023</v>
      </c>
      <c r="K60" s="12">
        <v>344000</v>
      </c>
      <c r="L60" s="12">
        <v>344000</v>
      </c>
    </row>
    <row r="61" spans="1:12" x14ac:dyDescent="0.25">
      <c r="A61" s="1">
        <v>42157582000012</v>
      </c>
      <c r="B61" t="s">
        <v>900</v>
      </c>
      <c r="C61" s="2" t="s">
        <v>891</v>
      </c>
      <c r="D61" s="2">
        <v>69</v>
      </c>
      <c r="E61" s="2" t="s">
        <v>720</v>
      </c>
      <c r="F61" s="2" t="s">
        <v>25</v>
      </c>
      <c r="G61" s="2" t="s">
        <v>6</v>
      </c>
      <c r="H61" s="2" t="s">
        <v>4</v>
      </c>
      <c r="I61" s="2">
        <v>15</v>
      </c>
      <c r="J61" s="2">
        <v>2023</v>
      </c>
      <c r="K61" s="12">
        <v>75000</v>
      </c>
      <c r="L61" s="12">
        <v>75000</v>
      </c>
    </row>
    <row r="62" spans="1:12" x14ac:dyDescent="0.25">
      <c r="A62" s="1">
        <v>48943322700043</v>
      </c>
      <c r="B62" t="s">
        <v>901</v>
      </c>
      <c r="C62" s="2" t="s">
        <v>892</v>
      </c>
      <c r="D62" s="2">
        <v>69</v>
      </c>
      <c r="E62" s="2" t="s">
        <v>720</v>
      </c>
      <c r="F62" s="2" t="s">
        <v>25</v>
      </c>
      <c r="G62" s="2" t="s">
        <v>6</v>
      </c>
      <c r="H62" s="2" t="s">
        <v>4</v>
      </c>
      <c r="I62" s="2">
        <v>15</v>
      </c>
      <c r="J62" s="2">
        <v>2023</v>
      </c>
      <c r="K62" s="12">
        <v>185215</v>
      </c>
      <c r="L62" s="12">
        <v>148400</v>
      </c>
    </row>
    <row r="63" spans="1:12" x14ac:dyDescent="0.25">
      <c r="A63" s="1">
        <v>51239257200016</v>
      </c>
      <c r="B63" t="s">
        <v>902</v>
      </c>
      <c r="C63" s="2" t="s">
        <v>892</v>
      </c>
      <c r="D63" s="2">
        <v>42</v>
      </c>
      <c r="E63" s="2" t="s">
        <v>666</v>
      </c>
      <c r="F63" s="2" t="s">
        <v>24</v>
      </c>
      <c r="G63" s="2" t="s">
        <v>6</v>
      </c>
      <c r="H63" s="2" t="s">
        <v>4</v>
      </c>
      <c r="I63" s="2">
        <v>19</v>
      </c>
      <c r="J63" s="2">
        <v>2023</v>
      </c>
      <c r="K63" s="12">
        <v>136214</v>
      </c>
      <c r="L63" s="12">
        <v>117200</v>
      </c>
    </row>
    <row r="64" spans="1:12" x14ac:dyDescent="0.25">
      <c r="A64" s="1">
        <v>51988011600024</v>
      </c>
      <c r="B64" t="s">
        <v>903</v>
      </c>
      <c r="C64" s="2" t="s">
        <v>892</v>
      </c>
      <c r="D64" s="2">
        <v>42</v>
      </c>
      <c r="E64" s="2" t="s">
        <v>666</v>
      </c>
      <c r="F64" s="2" t="s">
        <v>24</v>
      </c>
      <c r="G64" s="2" t="s">
        <v>6</v>
      </c>
      <c r="H64" s="2" t="s">
        <v>3</v>
      </c>
      <c r="I64" s="2">
        <v>22</v>
      </c>
      <c r="J64" s="2">
        <v>2023</v>
      </c>
      <c r="K64" s="12">
        <v>477782</v>
      </c>
      <c r="L64" s="12">
        <v>430600</v>
      </c>
    </row>
    <row r="65" spans="1:12" x14ac:dyDescent="0.25">
      <c r="A65" s="1">
        <v>75132664600021</v>
      </c>
      <c r="B65" t="s">
        <v>904</v>
      </c>
      <c r="C65" s="2" t="s">
        <v>892</v>
      </c>
      <c r="D65" s="2">
        <v>26</v>
      </c>
      <c r="E65" s="2" t="s">
        <v>634</v>
      </c>
      <c r="F65" s="2" t="s">
        <v>24</v>
      </c>
      <c r="G65" s="2" t="s">
        <v>6</v>
      </c>
      <c r="H65" s="2" t="s">
        <v>4</v>
      </c>
      <c r="I65" s="2">
        <v>22</v>
      </c>
      <c r="J65" s="2">
        <v>2023</v>
      </c>
      <c r="K65" s="12">
        <v>149131</v>
      </c>
      <c r="L65" s="12">
        <v>140800</v>
      </c>
    </row>
    <row r="66" spans="1:12" x14ac:dyDescent="0.25">
      <c r="A66" s="1">
        <v>77554456200017</v>
      </c>
      <c r="B66" t="s">
        <v>53</v>
      </c>
      <c r="C66" s="2" t="s">
        <v>894</v>
      </c>
      <c r="D66" s="2">
        <v>69</v>
      </c>
      <c r="E66" s="2" t="s">
        <v>720</v>
      </c>
      <c r="F66" s="2" t="s">
        <v>24</v>
      </c>
      <c r="G66" s="2" t="s">
        <v>6</v>
      </c>
      <c r="H66" s="2" t="s">
        <v>897</v>
      </c>
      <c r="I66" s="2">
        <v>32</v>
      </c>
      <c r="J66" s="2">
        <v>2023</v>
      </c>
      <c r="K66" s="12">
        <v>404800</v>
      </c>
      <c r="L66" s="12">
        <v>404800</v>
      </c>
    </row>
    <row r="67" spans="1:12" x14ac:dyDescent="0.25">
      <c r="A67" s="1">
        <v>77559590301407</v>
      </c>
      <c r="B67" t="s">
        <v>905</v>
      </c>
      <c r="C67" s="2" t="s">
        <v>894</v>
      </c>
      <c r="D67" s="2">
        <v>38</v>
      </c>
      <c r="E67" s="2" t="s">
        <v>658</v>
      </c>
      <c r="F67" s="2" t="s">
        <v>24</v>
      </c>
      <c r="G67" s="2" t="s">
        <v>6</v>
      </c>
      <c r="H67" s="2" t="s">
        <v>4</v>
      </c>
      <c r="I67" s="2">
        <v>73</v>
      </c>
      <c r="J67" s="2">
        <v>2023</v>
      </c>
      <c r="K67" s="12">
        <v>297000</v>
      </c>
      <c r="L67" s="12">
        <v>293000</v>
      </c>
    </row>
    <row r="68" spans="1:12" x14ac:dyDescent="0.25">
      <c r="A68" s="1">
        <v>77560377200325</v>
      </c>
      <c r="B68" t="s">
        <v>906</v>
      </c>
      <c r="C68" s="2" t="s">
        <v>894</v>
      </c>
      <c r="D68" s="2">
        <v>43</v>
      </c>
      <c r="E68" s="2" t="s">
        <v>668</v>
      </c>
      <c r="F68" s="2" t="s">
        <v>24</v>
      </c>
      <c r="G68" s="2" t="s">
        <v>6</v>
      </c>
      <c r="H68" s="2" t="s">
        <v>3</v>
      </c>
      <c r="I68" s="2">
        <v>21</v>
      </c>
      <c r="J68" s="2">
        <v>2023</v>
      </c>
      <c r="K68" s="12">
        <v>440934</v>
      </c>
      <c r="L68" s="12">
        <v>441000</v>
      </c>
    </row>
    <row r="69" spans="1:12" x14ac:dyDescent="0.25">
      <c r="A69" s="1">
        <v>77563330800017</v>
      </c>
      <c r="B69" t="s">
        <v>1077</v>
      </c>
      <c r="C69" s="2" t="s">
        <v>891</v>
      </c>
      <c r="D69" s="2">
        <v>63</v>
      </c>
      <c r="E69" s="2" t="s">
        <v>708</v>
      </c>
      <c r="F69" s="2" t="s">
        <v>24</v>
      </c>
      <c r="G69" s="2" t="s">
        <v>6</v>
      </c>
      <c r="H69" s="2" t="s">
        <v>3</v>
      </c>
      <c r="I69" s="2">
        <v>2</v>
      </c>
      <c r="J69" s="2">
        <v>2023</v>
      </c>
      <c r="K69" s="12">
        <v>43000</v>
      </c>
      <c r="L69" s="12">
        <v>42000</v>
      </c>
    </row>
    <row r="70" spans="1:12" x14ac:dyDescent="0.25">
      <c r="A70" s="1">
        <v>77563435500421</v>
      </c>
      <c r="B70" t="s">
        <v>907</v>
      </c>
      <c r="C70" s="2" t="s">
        <v>894</v>
      </c>
      <c r="D70" s="2">
        <v>63</v>
      </c>
      <c r="E70" s="2" t="s">
        <v>708</v>
      </c>
      <c r="F70" s="2" t="s">
        <v>24</v>
      </c>
      <c r="G70" s="2" t="s">
        <v>6</v>
      </c>
      <c r="H70" s="2" t="s">
        <v>4</v>
      </c>
      <c r="I70" s="2">
        <v>62</v>
      </c>
      <c r="J70" s="2">
        <v>2023</v>
      </c>
      <c r="K70" s="12">
        <v>275000</v>
      </c>
      <c r="L70" s="12">
        <v>271000</v>
      </c>
    </row>
    <row r="71" spans="1:12" x14ac:dyDescent="0.25">
      <c r="A71" s="1">
        <v>77564323200017</v>
      </c>
      <c r="B71" t="s">
        <v>908</v>
      </c>
      <c r="C71" s="2" t="s">
        <v>894</v>
      </c>
      <c r="D71" s="2">
        <v>69</v>
      </c>
      <c r="E71" s="2" t="s">
        <v>720</v>
      </c>
      <c r="F71" s="2" t="s">
        <v>24</v>
      </c>
      <c r="G71" s="2" t="s">
        <v>6</v>
      </c>
      <c r="H71" s="2" t="s">
        <v>4</v>
      </c>
      <c r="I71" s="2">
        <v>27</v>
      </c>
      <c r="J71" s="2">
        <v>2023</v>
      </c>
      <c r="K71" s="12">
        <v>135000</v>
      </c>
      <c r="L71" s="12">
        <v>135000</v>
      </c>
    </row>
    <row r="72" spans="1:12" x14ac:dyDescent="0.25">
      <c r="A72" s="1">
        <v>77564829800252</v>
      </c>
      <c r="B72" t="s">
        <v>909</v>
      </c>
      <c r="C72" s="2" t="s">
        <v>896</v>
      </c>
      <c r="D72" s="2">
        <v>69</v>
      </c>
      <c r="E72" s="2" t="s">
        <v>720</v>
      </c>
      <c r="F72" s="2" t="s">
        <v>24</v>
      </c>
      <c r="G72" s="2" t="s">
        <v>6</v>
      </c>
      <c r="H72" s="2" t="s">
        <v>3</v>
      </c>
      <c r="I72" s="2">
        <v>22</v>
      </c>
      <c r="J72" s="2">
        <v>2023</v>
      </c>
      <c r="K72" s="12">
        <v>420000</v>
      </c>
      <c r="L72" s="12">
        <v>462000</v>
      </c>
    </row>
    <row r="73" spans="1:12" x14ac:dyDescent="0.25">
      <c r="A73" s="1">
        <v>77564974200019</v>
      </c>
      <c r="B73" t="s">
        <v>910</v>
      </c>
      <c r="C73" s="2" t="s">
        <v>896</v>
      </c>
      <c r="D73" s="2">
        <v>69</v>
      </c>
      <c r="E73" s="2" t="s">
        <v>720</v>
      </c>
      <c r="F73" s="2" t="s">
        <v>24</v>
      </c>
      <c r="G73" s="2" t="s">
        <v>6</v>
      </c>
      <c r="H73" s="2" t="s">
        <v>4</v>
      </c>
      <c r="I73" s="2">
        <v>24</v>
      </c>
      <c r="J73" s="2">
        <v>2023</v>
      </c>
      <c r="K73" s="12">
        <v>141000</v>
      </c>
      <c r="L73" s="12">
        <v>123000</v>
      </c>
    </row>
    <row r="74" spans="1:12" x14ac:dyDescent="0.25">
      <c r="A74" s="1">
        <v>77972302200017</v>
      </c>
      <c r="B74" t="s">
        <v>911</v>
      </c>
      <c r="C74" s="2" t="s">
        <v>894</v>
      </c>
      <c r="D74" s="2">
        <v>69</v>
      </c>
      <c r="E74" s="2" t="s">
        <v>720</v>
      </c>
      <c r="F74" s="2" t="s">
        <v>24</v>
      </c>
      <c r="G74" s="2" t="s">
        <v>6</v>
      </c>
      <c r="H74" s="2" t="s">
        <v>897</v>
      </c>
      <c r="I74" s="2">
        <v>22</v>
      </c>
      <c r="J74" s="2">
        <v>2023</v>
      </c>
      <c r="K74" s="12">
        <v>297610</v>
      </c>
      <c r="L74" s="12">
        <v>227800</v>
      </c>
    </row>
    <row r="75" spans="1:12" x14ac:dyDescent="0.25">
      <c r="A75" s="1">
        <v>77984790400033</v>
      </c>
      <c r="B75" t="s">
        <v>912</v>
      </c>
      <c r="C75" s="2" t="s">
        <v>892</v>
      </c>
      <c r="D75" s="2">
        <v>69</v>
      </c>
      <c r="E75" s="2" t="s">
        <v>720</v>
      </c>
      <c r="F75" s="2" t="s">
        <v>24</v>
      </c>
      <c r="G75" s="2" t="s">
        <v>6</v>
      </c>
      <c r="H75" s="2" t="s">
        <v>897</v>
      </c>
      <c r="I75" s="2">
        <v>15</v>
      </c>
      <c r="J75" s="2">
        <v>2023</v>
      </c>
      <c r="K75" s="12">
        <v>179028</v>
      </c>
      <c r="L75" s="12">
        <v>162000</v>
      </c>
    </row>
    <row r="76" spans="1:12" x14ac:dyDescent="0.25">
      <c r="A76" s="1">
        <v>81750063000022</v>
      </c>
      <c r="B76" t="s">
        <v>913</v>
      </c>
      <c r="C76" s="2" t="s">
        <v>891</v>
      </c>
      <c r="D76" s="2">
        <v>43</v>
      </c>
      <c r="E76" s="2" t="s">
        <v>668</v>
      </c>
      <c r="F76" s="2" t="s">
        <v>24</v>
      </c>
      <c r="G76" s="2" t="s">
        <v>6</v>
      </c>
      <c r="H76" s="2" t="s">
        <v>3</v>
      </c>
      <c r="I76" s="2">
        <v>25</v>
      </c>
      <c r="J76" s="2">
        <v>2023</v>
      </c>
      <c r="K76" s="12">
        <v>649140</v>
      </c>
      <c r="L76" s="12">
        <v>649000</v>
      </c>
    </row>
    <row r="77" spans="1:12" x14ac:dyDescent="0.25">
      <c r="A77" s="1">
        <v>82855911200010</v>
      </c>
      <c r="B77" t="s">
        <v>1160</v>
      </c>
      <c r="C77" s="2" t="s">
        <v>892</v>
      </c>
      <c r="D77" s="2">
        <v>75</v>
      </c>
      <c r="E77" s="2" t="s">
        <v>732</v>
      </c>
      <c r="F77" s="2" t="s">
        <v>24</v>
      </c>
      <c r="G77" s="2" t="s">
        <v>6</v>
      </c>
      <c r="H77" s="2" t="s">
        <v>3</v>
      </c>
      <c r="I77" s="2">
        <v>28</v>
      </c>
      <c r="J77" s="2">
        <v>2023</v>
      </c>
      <c r="K77" s="12">
        <v>588000</v>
      </c>
      <c r="L77" s="12">
        <v>544320</v>
      </c>
    </row>
    <row r="78" spans="1:12" x14ac:dyDescent="0.25">
      <c r="A78" s="1">
        <v>85264767600018</v>
      </c>
      <c r="B78" t="s">
        <v>914</v>
      </c>
      <c r="C78" s="2" t="s">
        <v>894</v>
      </c>
      <c r="D78" s="2">
        <v>3</v>
      </c>
      <c r="E78" s="2" t="s">
        <v>588</v>
      </c>
      <c r="F78" s="2" t="s">
        <v>24</v>
      </c>
      <c r="G78" s="2" t="s">
        <v>6</v>
      </c>
      <c r="H78" s="2" t="s">
        <v>897</v>
      </c>
      <c r="I78" s="2">
        <v>31</v>
      </c>
      <c r="J78" s="2">
        <v>2023</v>
      </c>
      <c r="K78" s="12">
        <v>379000</v>
      </c>
      <c r="L78" s="12">
        <v>379000</v>
      </c>
    </row>
    <row r="79" spans="1:12" x14ac:dyDescent="0.25">
      <c r="A79" s="1">
        <v>90107692700010</v>
      </c>
      <c r="B79" t="s">
        <v>915</v>
      </c>
      <c r="C79" s="2" t="s">
        <v>894</v>
      </c>
      <c r="D79" s="2">
        <v>69</v>
      </c>
      <c r="E79" s="2" t="s">
        <v>720</v>
      </c>
      <c r="F79" s="2" t="s">
        <v>24</v>
      </c>
      <c r="G79" s="2" t="s">
        <v>6</v>
      </c>
      <c r="H79" s="2" t="s">
        <v>3</v>
      </c>
      <c r="I79" s="2">
        <v>18</v>
      </c>
      <c r="J79" s="2">
        <v>2023</v>
      </c>
      <c r="K79" s="12">
        <v>473700</v>
      </c>
      <c r="L79" s="12">
        <v>473700</v>
      </c>
    </row>
    <row r="80" spans="1:12" x14ac:dyDescent="0.25">
      <c r="A80" s="1">
        <v>90107692700010</v>
      </c>
      <c r="B80" t="s">
        <v>1076</v>
      </c>
      <c r="C80" s="2" t="s">
        <v>891</v>
      </c>
      <c r="D80" s="2">
        <v>69</v>
      </c>
      <c r="E80" s="2" t="s">
        <v>720</v>
      </c>
      <c r="F80" s="2" t="s">
        <v>24</v>
      </c>
      <c r="G80" s="2" t="s">
        <v>6</v>
      </c>
      <c r="H80" s="2" t="s">
        <v>897</v>
      </c>
      <c r="I80" s="2">
        <v>6</v>
      </c>
      <c r="J80" s="2">
        <v>2023</v>
      </c>
      <c r="K80" s="12">
        <v>124600</v>
      </c>
      <c r="L80" s="12">
        <v>109300</v>
      </c>
    </row>
    <row r="81" spans="1:12" x14ac:dyDescent="0.25">
      <c r="A81" s="1">
        <v>90107692700010</v>
      </c>
      <c r="B81" t="s">
        <v>916</v>
      </c>
      <c r="C81" s="2" t="s">
        <v>891</v>
      </c>
      <c r="D81" s="2">
        <v>69</v>
      </c>
      <c r="E81" s="2" t="s">
        <v>720</v>
      </c>
      <c r="F81" s="2" t="s">
        <v>24</v>
      </c>
      <c r="G81" s="2" t="s">
        <v>6</v>
      </c>
      <c r="H81" s="2" t="s">
        <v>897</v>
      </c>
      <c r="I81" s="2">
        <v>19</v>
      </c>
      <c r="J81" s="2">
        <v>2023</v>
      </c>
      <c r="K81" s="12">
        <v>346000</v>
      </c>
      <c r="L81" s="12">
        <v>346000</v>
      </c>
    </row>
    <row r="82" spans="1:12" x14ac:dyDescent="0.25">
      <c r="A82" s="1">
        <v>90107692700010</v>
      </c>
      <c r="B82" t="s">
        <v>917</v>
      </c>
      <c r="C82" s="2" t="s">
        <v>894</v>
      </c>
      <c r="D82" s="2">
        <v>69</v>
      </c>
      <c r="E82" s="2" t="s">
        <v>720</v>
      </c>
      <c r="F82" s="2" t="s">
        <v>25</v>
      </c>
      <c r="G82" s="2" t="s">
        <v>6</v>
      </c>
      <c r="H82" s="2" t="s">
        <v>3</v>
      </c>
      <c r="I82" s="2">
        <v>23</v>
      </c>
      <c r="J82" s="2">
        <v>2023</v>
      </c>
      <c r="K82" s="12">
        <v>637410</v>
      </c>
      <c r="L82" s="12">
        <v>637410</v>
      </c>
    </row>
    <row r="83" spans="1:12" x14ac:dyDescent="0.25">
      <c r="A83" s="1">
        <v>97794058400013</v>
      </c>
      <c r="B83" t="s">
        <v>65</v>
      </c>
      <c r="C83" s="2" t="s">
        <v>892</v>
      </c>
      <c r="D83" s="2">
        <v>42</v>
      </c>
      <c r="E83" s="2" t="s">
        <v>666</v>
      </c>
      <c r="F83" s="2" t="s">
        <v>24</v>
      </c>
      <c r="G83" s="2" t="s">
        <v>6</v>
      </c>
      <c r="H83" s="2" t="s">
        <v>897</v>
      </c>
      <c r="I83" s="2">
        <v>20</v>
      </c>
      <c r="J83" s="2">
        <v>2023</v>
      </c>
      <c r="K83" s="12">
        <v>387000</v>
      </c>
      <c r="L83" s="12">
        <v>240600</v>
      </c>
    </row>
    <row r="84" spans="1:12" x14ac:dyDescent="0.25">
      <c r="A84" s="1">
        <v>97794058400013</v>
      </c>
      <c r="B84" t="s">
        <v>1078</v>
      </c>
      <c r="C84" s="2" t="s">
        <v>892</v>
      </c>
      <c r="D84" s="2">
        <v>42</v>
      </c>
      <c r="E84" s="2" t="s">
        <v>666</v>
      </c>
      <c r="F84" s="2" t="s">
        <v>24</v>
      </c>
      <c r="G84" s="2" t="s">
        <v>6</v>
      </c>
      <c r="H84" s="2" t="s">
        <v>4</v>
      </c>
      <c r="I84" s="2">
        <v>7</v>
      </c>
      <c r="J84" s="2">
        <v>2023</v>
      </c>
      <c r="K84" s="12">
        <v>56297</v>
      </c>
      <c r="L84" s="12">
        <v>41200</v>
      </c>
    </row>
    <row r="85" spans="1:12" x14ac:dyDescent="0.25">
      <c r="A85" s="1">
        <v>13001162000015</v>
      </c>
      <c r="B85" t="s">
        <v>71</v>
      </c>
      <c r="C85" s="2" t="s">
        <v>891</v>
      </c>
      <c r="D85" s="2" t="s">
        <v>872</v>
      </c>
      <c r="E85" s="2" t="str">
        <f>VLOOKUP(D85,[1]Paramètres!K:N,2,FALSE)</f>
        <v>Yonne</v>
      </c>
      <c r="F85" s="2" t="s">
        <v>24</v>
      </c>
      <c r="G85" s="2" t="s">
        <v>7</v>
      </c>
      <c r="H85" s="2" t="s">
        <v>4</v>
      </c>
      <c r="I85" s="1">
        <v>21</v>
      </c>
      <c r="J85" s="2">
        <v>2021</v>
      </c>
      <c r="K85" s="12">
        <v>405000</v>
      </c>
      <c r="L85" s="13">
        <v>405000</v>
      </c>
    </row>
    <row r="86" spans="1:12" x14ac:dyDescent="0.25">
      <c r="A86" s="1">
        <v>18003606300311</v>
      </c>
      <c r="B86" t="s">
        <v>70</v>
      </c>
      <c r="C86" s="2" t="s">
        <v>894</v>
      </c>
      <c r="D86" s="2" t="s">
        <v>582</v>
      </c>
      <c r="E86" s="2" t="str">
        <f>VLOOKUP(D86,[1]Paramètres!K:N,2,FALSE)</f>
        <v>Essonne</v>
      </c>
      <c r="F86" s="2" t="s">
        <v>25</v>
      </c>
      <c r="G86" s="2" t="s">
        <v>7</v>
      </c>
      <c r="H86" s="2" t="s">
        <v>3</v>
      </c>
      <c r="I86" s="1">
        <v>30</v>
      </c>
      <c r="J86" s="2">
        <v>2021</v>
      </c>
      <c r="K86" s="12">
        <v>970000</v>
      </c>
      <c r="L86" s="13">
        <v>970000</v>
      </c>
    </row>
    <row r="87" spans="1:12" x14ac:dyDescent="0.25">
      <c r="A87" s="1">
        <v>20004782700189</v>
      </c>
      <c r="B87" t="s">
        <v>190</v>
      </c>
      <c r="C87" s="2" t="s">
        <v>891</v>
      </c>
      <c r="D87" s="2" t="s">
        <v>805</v>
      </c>
      <c r="E87" s="2" t="str">
        <f>VLOOKUP(D87,[1]Paramètres!K:N,2,FALSE)</f>
        <v>Côte-d'Or</v>
      </c>
      <c r="F87" s="2" t="s">
        <v>24</v>
      </c>
      <c r="G87" s="2" t="s">
        <v>7</v>
      </c>
      <c r="H87" s="2" t="s">
        <v>3</v>
      </c>
      <c r="I87" s="1">
        <v>16</v>
      </c>
      <c r="J87" s="2">
        <v>2021</v>
      </c>
      <c r="K87" s="12">
        <v>835000</v>
      </c>
      <c r="L87" s="13">
        <v>735000</v>
      </c>
    </row>
    <row r="88" spans="1:12" x14ac:dyDescent="0.25">
      <c r="A88" s="1">
        <v>26710022000016</v>
      </c>
      <c r="B88" t="s">
        <v>188</v>
      </c>
      <c r="C88" s="2" t="s">
        <v>891</v>
      </c>
      <c r="D88" s="2" t="s">
        <v>857</v>
      </c>
      <c r="E88" s="2" t="str">
        <f>VLOOKUP(D88,[1]Paramètres!K:N,2,FALSE)</f>
        <v>Saône-et-Loire</v>
      </c>
      <c r="F88" s="2" t="s">
        <v>24</v>
      </c>
      <c r="G88" s="2" t="s">
        <v>7</v>
      </c>
      <c r="H88" s="2" t="s">
        <v>4</v>
      </c>
      <c r="I88" s="1">
        <v>19</v>
      </c>
      <c r="J88" s="2">
        <v>2021</v>
      </c>
      <c r="K88" s="12">
        <v>235000</v>
      </c>
      <c r="L88" s="13">
        <v>250000</v>
      </c>
    </row>
    <row r="89" spans="1:12" x14ac:dyDescent="0.25">
      <c r="A89" s="1">
        <v>42416376400220</v>
      </c>
      <c r="B89" t="s">
        <v>68</v>
      </c>
      <c r="C89" s="2" t="s">
        <v>894</v>
      </c>
      <c r="D89" s="2" t="s">
        <v>805</v>
      </c>
      <c r="E89" s="2" t="str">
        <f>VLOOKUP(D89,[1]Paramètres!K:N,2,FALSE)</f>
        <v>Côte-d'Or</v>
      </c>
      <c r="F89" s="2" t="s">
        <v>24</v>
      </c>
      <c r="G89" s="2" t="s">
        <v>7</v>
      </c>
      <c r="H89" s="2" t="s">
        <v>3</v>
      </c>
      <c r="I89" s="1">
        <v>18</v>
      </c>
      <c r="J89" s="2">
        <v>2021</v>
      </c>
      <c r="K89" s="12">
        <v>375000</v>
      </c>
      <c r="L89" s="13">
        <v>381500</v>
      </c>
    </row>
    <row r="90" spans="1:12" x14ac:dyDescent="0.25">
      <c r="A90" s="1">
        <v>42416376400220</v>
      </c>
      <c r="B90" t="s">
        <v>191</v>
      </c>
      <c r="C90" s="2" t="s">
        <v>894</v>
      </c>
      <c r="D90" s="2" t="s">
        <v>576</v>
      </c>
      <c r="E90" s="2" t="str">
        <f>VLOOKUP(D90,[1]Paramètres!K:N,2,FALSE)</f>
        <v>Paris</v>
      </c>
      <c r="F90" s="2" t="s">
        <v>26</v>
      </c>
      <c r="G90" s="2" t="s">
        <v>7</v>
      </c>
      <c r="H90" s="2" t="s">
        <v>3</v>
      </c>
      <c r="I90" s="1">
        <v>151</v>
      </c>
      <c r="J90" s="2">
        <v>2021</v>
      </c>
      <c r="K90" s="12">
        <v>1184955</v>
      </c>
      <c r="L90" s="13">
        <v>755000</v>
      </c>
    </row>
    <row r="91" spans="1:12" x14ac:dyDescent="0.25">
      <c r="A91" s="1">
        <v>77556776100017</v>
      </c>
      <c r="B91" t="s">
        <v>169</v>
      </c>
      <c r="C91" s="2" t="s">
        <v>892</v>
      </c>
      <c r="D91" s="2" t="s">
        <v>805</v>
      </c>
      <c r="E91" s="2" t="str">
        <f>VLOOKUP(D91,[1]Paramètres!K:N,2,FALSE)</f>
        <v>Côte-d'Or</v>
      </c>
      <c r="F91" s="2" t="s">
        <v>25</v>
      </c>
      <c r="G91" s="2" t="s">
        <v>7</v>
      </c>
      <c r="H91" s="2" t="s">
        <v>3</v>
      </c>
      <c r="I91" s="1">
        <v>24</v>
      </c>
      <c r="J91" s="2">
        <v>2021</v>
      </c>
      <c r="K91" s="12">
        <v>660000</v>
      </c>
      <c r="L91" s="13">
        <v>666500</v>
      </c>
    </row>
    <row r="92" spans="1:12" x14ac:dyDescent="0.25">
      <c r="A92" s="1">
        <v>77557120100034</v>
      </c>
      <c r="B92" t="s">
        <v>187</v>
      </c>
      <c r="C92" s="2" t="s">
        <v>894</v>
      </c>
      <c r="D92" s="2" t="s">
        <v>811</v>
      </c>
      <c r="E92" s="2" t="str">
        <f>VLOOKUP(D92,[1]Paramètres!K:N,2,FALSE)</f>
        <v>Doubs</v>
      </c>
      <c r="F92" s="2" t="s">
        <v>25</v>
      </c>
      <c r="G92" s="2" t="s">
        <v>7</v>
      </c>
      <c r="H92" s="2" t="s">
        <v>3</v>
      </c>
      <c r="I92" s="1">
        <v>26</v>
      </c>
      <c r="J92" s="2">
        <v>2021</v>
      </c>
      <c r="K92" s="12">
        <v>965531</v>
      </c>
      <c r="L92" s="13">
        <v>936000</v>
      </c>
    </row>
    <row r="93" spans="1:12" x14ac:dyDescent="0.25">
      <c r="A93" s="1">
        <v>77557127600234</v>
      </c>
      <c r="B93" t="s">
        <v>69</v>
      </c>
      <c r="C93" s="2" t="s">
        <v>891</v>
      </c>
      <c r="D93" s="2" t="s">
        <v>811</v>
      </c>
      <c r="E93" s="2" t="str">
        <f>VLOOKUP(D93,[1]Paramètres!K:N,2,FALSE)</f>
        <v>Doubs</v>
      </c>
      <c r="F93" s="2" t="s">
        <v>24</v>
      </c>
      <c r="G93" s="2" t="s">
        <v>7</v>
      </c>
      <c r="H93" s="2" t="s">
        <v>4</v>
      </c>
      <c r="I93" s="1">
        <v>15</v>
      </c>
      <c r="J93" s="2">
        <v>2021</v>
      </c>
      <c r="K93" s="12">
        <v>150000</v>
      </c>
      <c r="L93" s="13">
        <v>156500</v>
      </c>
    </row>
    <row r="94" spans="1:12" x14ac:dyDescent="0.25">
      <c r="A94" s="1">
        <v>77812546800406</v>
      </c>
      <c r="B94" t="s">
        <v>170</v>
      </c>
      <c r="C94" s="2" t="s">
        <v>894</v>
      </c>
      <c r="D94" s="2" t="s">
        <v>856</v>
      </c>
      <c r="E94" s="2" t="str">
        <f>VLOOKUP(D94,[1]Paramètres!K:N,2,FALSE)</f>
        <v>Haute-Saône</v>
      </c>
      <c r="F94" s="2" t="s">
        <v>24</v>
      </c>
      <c r="G94" s="2" t="s">
        <v>7</v>
      </c>
      <c r="H94" s="2" t="s">
        <v>3</v>
      </c>
      <c r="I94" s="1">
        <v>29</v>
      </c>
      <c r="J94" s="2">
        <v>2021</v>
      </c>
      <c r="K94" s="12">
        <v>596198</v>
      </c>
      <c r="L94" s="13">
        <v>611198</v>
      </c>
    </row>
    <row r="95" spans="1:12" x14ac:dyDescent="0.25">
      <c r="A95" s="1">
        <v>77861301800259</v>
      </c>
      <c r="B95" t="s">
        <v>189</v>
      </c>
      <c r="C95" s="2" t="s">
        <v>894</v>
      </c>
      <c r="D95" s="2" t="s">
        <v>857</v>
      </c>
      <c r="E95" s="2" t="str">
        <f>VLOOKUP(D95,[1]Paramètres!K:N,2,FALSE)</f>
        <v>Saône-et-Loire</v>
      </c>
      <c r="F95" s="2" t="s">
        <v>24</v>
      </c>
      <c r="G95" s="2" t="s">
        <v>7</v>
      </c>
      <c r="H95" s="2" t="s">
        <v>4</v>
      </c>
      <c r="I95" s="1">
        <v>19</v>
      </c>
      <c r="J95" s="2">
        <v>2021</v>
      </c>
      <c r="K95" s="12">
        <v>120000</v>
      </c>
      <c r="L95" s="13">
        <v>135000</v>
      </c>
    </row>
    <row r="96" spans="1:12" x14ac:dyDescent="0.25">
      <c r="A96" s="1">
        <v>79257303200010</v>
      </c>
      <c r="B96" t="s">
        <v>76</v>
      </c>
      <c r="C96" s="2" t="s">
        <v>894</v>
      </c>
      <c r="D96" s="2" t="s">
        <v>857</v>
      </c>
      <c r="E96" s="2" t="str">
        <f>VLOOKUP(D96,[1]Paramètres!K:N,2,FALSE)</f>
        <v>Saône-et-Loire</v>
      </c>
      <c r="F96" s="2" t="s">
        <v>24</v>
      </c>
      <c r="G96" s="2" t="s">
        <v>7</v>
      </c>
      <c r="H96" s="2" t="s">
        <v>4</v>
      </c>
      <c r="I96" s="1">
        <v>16</v>
      </c>
      <c r="J96" s="2">
        <v>2021</v>
      </c>
      <c r="K96" s="12">
        <v>123019</v>
      </c>
      <c r="L96" s="13">
        <v>130019</v>
      </c>
    </row>
    <row r="97" spans="1:12" x14ac:dyDescent="0.25">
      <c r="A97" s="1">
        <v>18003606300311</v>
      </c>
      <c r="B97" t="s">
        <v>70</v>
      </c>
      <c r="C97" s="2" t="s">
        <v>894</v>
      </c>
      <c r="D97" s="2" t="s">
        <v>582</v>
      </c>
      <c r="E97" s="2" t="str">
        <f>VLOOKUP(D97,[1]Paramètres!K:N,2,FALSE)</f>
        <v>Essonne</v>
      </c>
      <c r="F97" s="2" t="s">
        <v>25</v>
      </c>
      <c r="G97" s="2" t="s">
        <v>7</v>
      </c>
      <c r="H97" s="2" t="s">
        <v>3</v>
      </c>
      <c r="I97" s="1">
        <v>49</v>
      </c>
      <c r="J97" s="2">
        <v>2022</v>
      </c>
      <c r="K97" s="12">
        <v>1453500</v>
      </c>
      <c r="L97" s="13">
        <v>1453500</v>
      </c>
    </row>
    <row r="98" spans="1:12" x14ac:dyDescent="0.25">
      <c r="A98" s="1">
        <v>26890023000015</v>
      </c>
      <c r="B98" t="s">
        <v>73</v>
      </c>
      <c r="C98" s="2" t="s">
        <v>891</v>
      </c>
      <c r="D98" s="2" t="s">
        <v>872</v>
      </c>
      <c r="E98" s="2" t="str">
        <f>VLOOKUP(D98,[1]Paramètres!K:N,2,FALSE)</f>
        <v>Yonne</v>
      </c>
      <c r="F98" s="2" t="s">
        <v>24</v>
      </c>
      <c r="G98" s="2" t="s">
        <v>7</v>
      </c>
      <c r="H98" s="2" t="s">
        <v>3</v>
      </c>
      <c r="I98" s="1">
        <v>19</v>
      </c>
      <c r="J98" s="2">
        <v>2022</v>
      </c>
      <c r="K98" s="12">
        <v>903500</v>
      </c>
      <c r="L98" s="13">
        <v>746760</v>
      </c>
    </row>
    <row r="99" spans="1:12" x14ac:dyDescent="0.25">
      <c r="A99" s="1">
        <v>33369592200463</v>
      </c>
      <c r="B99" t="s">
        <v>72</v>
      </c>
      <c r="C99" s="2" t="s">
        <v>894</v>
      </c>
      <c r="D99" s="2" t="s">
        <v>805</v>
      </c>
      <c r="E99" s="2" t="str">
        <f>VLOOKUP(D99,[1]Paramètres!K:N,2,FALSE)</f>
        <v>Côte-d'Or</v>
      </c>
      <c r="F99" s="2" t="s">
        <v>25</v>
      </c>
      <c r="G99" s="2" t="s">
        <v>7</v>
      </c>
      <c r="H99" s="2" t="s">
        <v>3</v>
      </c>
      <c r="I99" s="1">
        <v>20</v>
      </c>
      <c r="J99" s="2">
        <v>2022</v>
      </c>
      <c r="K99" s="12">
        <v>445000</v>
      </c>
      <c r="L99" s="13">
        <v>445000</v>
      </c>
    </row>
    <row r="100" spans="1:12" x14ac:dyDescent="0.25">
      <c r="A100" s="1">
        <v>75243348200037</v>
      </c>
      <c r="B100" t="s">
        <v>171</v>
      </c>
      <c r="C100" s="2" t="s">
        <v>892</v>
      </c>
      <c r="D100" s="2" t="s">
        <v>872</v>
      </c>
      <c r="E100" s="2" t="str">
        <f>VLOOKUP(D100,[1]Paramètres!K:N,2,FALSE)</f>
        <v>Yonne</v>
      </c>
      <c r="F100" s="2" t="s">
        <v>24</v>
      </c>
      <c r="G100" s="2" t="s">
        <v>7</v>
      </c>
      <c r="H100" s="2" t="s">
        <v>4</v>
      </c>
      <c r="I100" s="1">
        <v>18</v>
      </c>
      <c r="J100" s="2">
        <v>2022</v>
      </c>
      <c r="K100" s="12">
        <v>311283</v>
      </c>
      <c r="L100" s="13">
        <v>296283</v>
      </c>
    </row>
    <row r="101" spans="1:12" x14ac:dyDescent="0.25">
      <c r="A101" s="1">
        <v>77557130000018</v>
      </c>
      <c r="B101" t="s">
        <v>75</v>
      </c>
      <c r="C101" s="2" t="s">
        <v>894</v>
      </c>
      <c r="D101" s="2" t="s">
        <v>811</v>
      </c>
      <c r="E101" s="2" t="str">
        <f>VLOOKUP(D101,[1]Paramètres!K:N,2,FALSE)</f>
        <v>Doubs</v>
      </c>
      <c r="F101" s="2" t="s">
        <v>24</v>
      </c>
      <c r="G101" s="2" t="s">
        <v>7</v>
      </c>
      <c r="H101" s="2" t="s">
        <v>4</v>
      </c>
      <c r="I101" s="1">
        <v>22</v>
      </c>
      <c r="J101" s="2">
        <v>2022</v>
      </c>
      <c r="K101" s="12">
        <v>341000</v>
      </c>
      <c r="L101" s="13">
        <v>341000</v>
      </c>
    </row>
    <row r="102" spans="1:12" x14ac:dyDescent="0.25">
      <c r="A102" s="1">
        <v>77839555800175</v>
      </c>
      <c r="B102" t="s">
        <v>192</v>
      </c>
      <c r="C102" s="2" t="s">
        <v>894</v>
      </c>
      <c r="D102" s="2" t="s">
        <v>825</v>
      </c>
      <c r="E102" s="2" t="str">
        <f>VLOOKUP(D102,[1]Paramètres!K:N,2,FALSE)</f>
        <v>Jura</v>
      </c>
      <c r="F102" s="2" t="s">
        <v>24</v>
      </c>
      <c r="G102" s="2" t="s">
        <v>7</v>
      </c>
      <c r="H102" s="2" t="s">
        <v>4</v>
      </c>
      <c r="I102" s="1">
        <v>24</v>
      </c>
      <c r="J102" s="2">
        <v>2022</v>
      </c>
      <c r="K102" s="12">
        <v>605550</v>
      </c>
      <c r="L102" s="13">
        <v>605000</v>
      </c>
    </row>
    <row r="103" spans="1:12" x14ac:dyDescent="0.25">
      <c r="A103" s="1">
        <v>77847830500213</v>
      </c>
      <c r="B103" t="s">
        <v>74</v>
      </c>
      <c r="C103" s="2" t="s">
        <v>894</v>
      </c>
      <c r="D103" s="2" t="s">
        <v>844</v>
      </c>
      <c r="E103" s="2" t="str">
        <f>VLOOKUP(D103,[1]Paramètres!K:N,2,FALSE)</f>
        <v>Nièvre</v>
      </c>
      <c r="F103" s="2" t="s">
        <v>24</v>
      </c>
      <c r="G103" s="2" t="s">
        <v>7</v>
      </c>
      <c r="H103" s="2" t="s">
        <v>4</v>
      </c>
      <c r="I103" s="1">
        <v>15</v>
      </c>
      <c r="J103" s="2">
        <v>2022</v>
      </c>
      <c r="K103" s="12">
        <v>80000</v>
      </c>
      <c r="L103" s="13">
        <v>75000</v>
      </c>
    </row>
    <row r="104" spans="1:12" x14ac:dyDescent="0.25">
      <c r="A104" s="1">
        <v>79257303200010</v>
      </c>
      <c r="B104" t="s">
        <v>193</v>
      </c>
      <c r="C104" s="2" t="s">
        <v>894</v>
      </c>
      <c r="D104" s="2" t="s">
        <v>857</v>
      </c>
      <c r="E104" s="2" t="str">
        <f>VLOOKUP(D104,[1]Paramètres!K:N,2,FALSE)</f>
        <v>Saône-et-Loire</v>
      </c>
      <c r="F104" s="2" t="s">
        <v>25</v>
      </c>
      <c r="G104" s="2" t="s">
        <v>7</v>
      </c>
      <c r="H104" s="2" t="s">
        <v>3</v>
      </c>
      <c r="I104" s="1">
        <v>16</v>
      </c>
      <c r="J104" s="2">
        <v>2022</v>
      </c>
      <c r="K104" s="12">
        <v>359000</v>
      </c>
      <c r="L104" s="13">
        <v>359000</v>
      </c>
    </row>
    <row r="105" spans="1:12" x14ac:dyDescent="0.25">
      <c r="A105" s="1">
        <v>20003658000054</v>
      </c>
      <c r="B105" t="s">
        <v>1137</v>
      </c>
      <c r="C105" s="2" t="s">
        <v>894</v>
      </c>
      <c r="D105" s="2">
        <v>25</v>
      </c>
      <c r="E105" s="2" t="s">
        <v>632</v>
      </c>
      <c r="F105" s="2" t="s">
        <v>24</v>
      </c>
      <c r="G105" s="2" t="s">
        <v>7</v>
      </c>
      <c r="H105" s="2" t="s">
        <v>3</v>
      </c>
      <c r="I105" s="2">
        <v>10</v>
      </c>
      <c r="J105" s="2">
        <v>2023</v>
      </c>
      <c r="K105" s="12">
        <v>300000</v>
      </c>
      <c r="L105" s="12">
        <v>248000</v>
      </c>
    </row>
    <row r="106" spans="1:12" x14ac:dyDescent="0.25">
      <c r="A106" s="1">
        <v>26210007600013</v>
      </c>
      <c r="B106" t="s">
        <v>1138</v>
      </c>
      <c r="C106" s="2" t="s">
        <v>891</v>
      </c>
      <c r="D106" s="2">
        <v>21</v>
      </c>
      <c r="E106" s="2" t="s">
        <v>806</v>
      </c>
      <c r="F106" s="2" t="s">
        <v>25</v>
      </c>
      <c r="G106" s="2" t="s">
        <v>7</v>
      </c>
      <c r="H106" s="2" t="s">
        <v>3</v>
      </c>
      <c r="I106" s="2">
        <v>30</v>
      </c>
      <c r="J106" s="2">
        <v>2023</v>
      </c>
      <c r="K106" s="12">
        <v>630000</v>
      </c>
      <c r="L106" s="12">
        <v>630000</v>
      </c>
    </row>
    <row r="107" spans="1:12" x14ac:dyDescent="0.25">
      <c r="A107" s="1">
        <v>26250176000264</v>
      </c>
      <c r="B107" t="s">
        <v>1139</v>
      </c>
      <c r="C107" s="2" t="s">
        <v>891</v>
      </c>
      <c r="D107" s="2">
        <v>25</v>
      </c>
      <c r="E107" s="2" t="s">
        <v>632</v>
      </c>
      <c r="F107" s="2" t="s">
        <v>24</v>
      </c>
      <c r="G107" s="2" t="s">
        <v>7</v>
      </c>
      <c r="H107" s="2" t="s">
        <v>3</v>
      </c>
      <c r="I107" s="2">
        <v>20</v>
      </c>
      <c r="J107" s="2">
        <v>2023</v>
      </c>
      <c r="K107" s="12">
        <v>592000</v>
      </c>
      <c r="L107" s="12">
        <v>470000</v>
      </c>
    </row>
    <row r="108" spans="1:12" x14ac:dyDescent="0.25">
      <c r="A108" s="1">
        <v>26890026300040</v>
      </c>
      <c r="B108" t="s">
        <v>1140</v>
      </c>
      <c r="C108" s="2" t="s">
        <v>891</v>
      </c>
      <c r="D108" s="2">
        <v>89</v>
      </c>
      <c r="E108" s="2" t="s">
        <v>760</v>
      </c>
      <c r="F108" s="2" t="s">
        <v>24</v>
      </c>
      <c r="G108" s="2" t="s">
        <v>7</v>
      </c>
      <c r="H108" s="2" t="s">
        <v>3</v>
      </c>
      <c r="I108" s="2">
        <v>19</v>
      </c>
      <c r="J108" s="2">
        <v>2023</v>
      </c>
      <c r="K108" s="12">
        <v>746396</v>
      </c>
      <c r="L108" s="12">
        <v>483000</v>
      </c>
    </row>
    <row r="109" spans="1:12" x14ac:dyDescent="0.25">
      <c r="A109" s="1">
        <v>31030696400050</v>
      </c>
      <c r="B109" t="s">
        <v>1141</v>
      </c>
      <c r="C109" s="2" t="s">
        <v>892</v>
      </c>
      <c r="D109" s="2">
        <v>25</v>
      </c>
      <c r="E109" s="2" t="s">
        <v>632</v>
      </c>
      <c r="F109" s="2" t="s">
        <v>24</v>
      </c>
      <c r="G109" s="2" t="s">
        <v>7</v>
      </c>
      <c r="H109" s="2" t="s">
        <v>897</v>
      </c>
      <c r="I109" s="2">
        <v>17</v>
      </c>
      <c r="J109" s="2">
        <v>2023</v>
      </c>
      <c r="K109" s="12">
        <v>473829</v>
      </c>
      <c r="L109" s="12">
        <v>378022</v>
      </c>
    </row>
    <row r="110" spans="1:12" x14ac:dyDescent="0.25">
      <c r="A110" s="1">
        <v>32730845800014</v>
      </c>
      <c r="B110" t="s">
        <v>1142</v>
      </c>
      <c r="C110" s="2" t="s">
        <v>891</v>
      </c>
      <c r="D110" s="2">
        <v>25</v>
      </c>
      <c r="E110" s="2" t="s">
        <v>632</v>
      </c>
      <c r="F110" s="2" t="s">
        <v>24</v>
      </c>
      <c r="G110" s="2" t="s">
        <v>7</v>
      </c>
      <c r="H110" s="2" t="s">
        <v>897</v>
      </c>
      <c r="I110" s="2">
        <v>16</v>
      </c>
      <c r="J110" s="2">
        <v>2023</v>
      </c>
      <c r="K110" s="12">
        <v>422091</v>
      </c>
      <c r="L110" s="12">
        <v>232610</v>
      </c>
    </row>
    <row r="111" spans="1:12" x14ac:dyDescent="0.25">
      <c r="A111" s="1">
        <v>77556724100119</v>
      </c>
      <c r="B111" t="s">
        <v>1143</v>
      </c>
      <c r="C111" s="2" t="s">
        <v>894</v>
      </c>
      <c r="D111" s="2">
        <v>21</v>
      </c>
      <c r="E111" s="2" t="s">
        <v>806</v>
      </c>
      <c r="F111" s="2" t="s">
        <v>24</v>
      </c>
      <c r="G111" s="2" t="s">
        <v>7</v>
      </c>
      <c r="H111" s="2" t="s">
        <v>3</v>
      </c>
      <c r="I111" s="2">
        <v>22</v>
      </c>
      <c r="J111" s="2">
        <v>2023</v>
      </c>
      <c r="K111" s="12">
        <v>670935</v>
      </c>
      <c r="L111" s="12">
        <v>587298</v>
      </c>
    </row>
    <row r="112" spans="1:12" x14ac:dyDescent="0.25">
      <c r="A112" s="1">
        <v>34106240400478</v>
      </c>
      <c r="B112" t="s">
        <v>251</v>
      </c>
      <c r="C112" s="2" t="s">
        <v>894</v>
      </c>
      <c r="D112" s="2" t="s">
        <v>576</v>
      </c>
      <c r="E112" s="2" t="str">
        <f>VLOOKUP(D112,[2]Paramètres!K:N,2,FALSE)</f>
        <v>Paris</v>
      </c>
      <c r="F112" s="2" t="s">
        <v>26</v>
      </c>
      <c r="G112" s="2" t="s">
        <v>15</v>
      </c>
      <c r="H112" s="2" t="s">
        <v>4</v>
      </c>
      <c r="I112" s="1">
        <v>51</v>
      </c>
      <c r="J112" s="2">
        <v>2021</v>
      </c>
      <c r="K112" s="12">
        <v>735000</v>
      </c>
      <c r="L112" s="13">
        <v>406472</v>
      </c>
    </row>
    <row r="113" spans="1:12" x14ac:dyDescent="0.25">
      <c r="A113" s="1">
        <v>77863924500019</v>
      </c>
      <c r="B113" t="s">
        <v>918</v>
      </c>
      <c r="C113" s="2" t="s">
        <v>894</v>
      </c>
      <c r="D113" s="2">
        <v>71</v>
      </c>
      <c r="E113" s="2" t="s">
        <v>724</v>
      </c>
      <c r="F113" s="2" t="s">
        <v>24</v>
      </c>
      <c r="G113" s="2" t="s">
        <v>7</v>
      </c>
      <c r="H113" s="2" t="s">
        <v>897</v>
      </c>
      <c r="I113" s="2">
        <v>16</v>
      </c>
      <c r="J113" s="2">
        <v>2023</v>
      </c>
      <c r="K113" s="12">
        <v>348286</v>
      </c>
      <c r="L113" s="12">
        <v>335042</v>
      </c>
    </row>
    <row r="114" spans="1:12" x14ac:dyDescent="0.25">
      <c r="A114" s="1">
        <v>77866962200061</v>
      </c>
      <c r="B114" t="s">
        <v>919</v>
      </c>
      <c r="C114" s="2" t="s">
        <v>892</v>
      </c>
      <c r="D114" s="2">
        <v>89</v>
      </c>
      <c r="E114" s="2" t="s">
        <v>760</v>
      </c>
      <c r="F114" s="2" t="s">
        <v>24</v>
      </c>
      <c r="G114" s="2" t="s">
        <v>7</v>
      </c>
      <c r="H114" s="2" t="s">
        <v>897</v>
      </c>
      <c r="I114" s="2">
        <v>15</v>
      </c>
      <c r="J114" s="2">
        <v>2023</v>
      </c>
      <c r="K114" s="12">
        <v>277568</v>
      </c>
      <c r="L114" s="12">
        <v>263282</v>
      </c>
    </row>
    <row r="115" spans="1:12" x14ac:dyDescent="0.25">
      <c r="A115" s="1">
        <v>79174781900013</v>
      </c>
      <c r="B115" t="s">
        <v>1144</v>
      </c>
      <c r="C115" s="2" t="s">
        <v>894</v>
      </c>
      <c r="D115" s="2">
        <v>25</v>
      </c>
      <c r="E115" s="2" t="s">
        <v>632</v>
      </c>
      <c r="F115" s="2" t="s">
        <v>24</v>
      </c>
      <c r="G115" s="2" t="s">
        <v>7</v>
      </c>
      <c r="H115" s="2" t="s">
        <v>3</v>
      </c>
      <c r="I115" s="2">
        <v>51</v>
      </c>
      <c r="J115" s="2">
        <v>2023</v>
      </c>
      <c r="K115" s="12">
        <v>1058938</v>
      </c>
      <c r="L115" s="12">
        <v>1039000</v>
      </c>
    </row>
    <row r="116" spans="1:12" x14ac:dyDescent="0.25">
      <c r="A116" s="1">
        <v>79174781900013</v>
      </c>
      <c r="B116" t="s">
        <v>1145</v>
      </c>
      <c r="C116" s="2" t="s">
        <v>894</v>
      </c>
      <c r="D116" s="2">
        <v>25</v>
      </c>
      <c r="E116" s="2" t="s">
        <v>632</v>
      </c>
      <c r="F116" s="2" t="s">
        <v>24</v>
      </c>
      <c r="G116" s="2" t="s">
        <v>7</v>
      </c>
      <c r="H116" s="2" t="s">
        <v>3</v>
      </c>
      <c r="I116" s="2">
        <v>2</v>
      </c>
      <c r="J116" s="2">
        <v>2023</v>
      </c>
      <c r="K116" s="12">
        <v>10000</v>
      </c>
      <c r="L116" s="12">
        <v>10000</v>
      </c>
    </row>
    <row r="117" spans="1:12" x14ac:dyDescent="0.25">
      <c r="A117" s="1">
        <v>80866480900015</v>
      </c>
      <c r="B117" t="s">
        <v>920</v>
      </c>
      <c r="C117" s="2" t="s">
        <v>892</v>
      </c>
      <c r="D117" s="2">
        <v>90</v>
      </c>
      <c r="E117" s="2" t="s">
        <v>921</v>
      </c>
      <c r="F117" s="2" t="s">
        <v>24</v>
      </c>
      <c r="G117" s="2" t="s">
        <v>7</v>
      </c>
      <c r="H117" s="2" t="s">
        <v>897</v>
      </c>
      <c r="I117" s="2">
        <v>17</v>
      </c>
      <c r="J117" s="2">
        <v>2023</v>
      </c>
      <c r="K117" s="12">
        <v>502982</v>
      </c>
      <c r="L117" s="12">
        <v>270430</v>
      </c>
    </row>
    <row r="118" spans="1:12" x14ac:dyDescent="0.25">
      <c r="A118" s="1">
        <v>80866480900015</v>
      </c>
      <c r="B118" t="s">
        <v>920</v>
      </c>
      <c r="C118" s="2" t="s">
        <v>892</v>
      </c>
      <c r="D118" s="2">
        <v>90</v>
      </c>
      <c r="E118" s="2" t="s">
        <v>921</v>
      </c>
      <c r="F118" s="2" t="s">
        <v>24</v>
      </c>
      <c r="G118" s="2" t="s">
        <v>7</v>
      </c>
      <c r="H118" s="2" t="s">
        <v>4</v>
      </c>
      <c r="I118" s="2">
        <v>27</v>
      </c>
      <c r="J118" s="2">
        <v>2023</v>
      </c>
      <c r="K118" s="12">
        <v>135000</v>
      </c>
      <c r="L118" s="12">
        <v>135000</v>
      </c>
    </row>
    <row r="119" spans="1:12" x14ac:dyDescent="0.25">
      <c r="A119" s="1">
        <v>83301201600014</v>
      </c>
      <c r="B119" t="s">
        <v>1146</v>
      </c>
      <c r="C119" s="2" t="s">
        <v>894</v>
      </c>
      <c r="D119" s="2">
        <v>21</v>
      </c>
      <c r="E119" s="2" t="s">
        <v>806</v>
      </c>
      <c r="F119" s="2" t="s">
        <v>24</v>
      </c>
      <c r="G119" s="2" t="s">
        <v>7</v>
      </c>
      <c r="H119" s="2" t="s">
        <v>3</v>
      </c>
      <c r="I119" s="2">
        <v>42</v>
      </c>
      <c r="J119" s="2">
        <v>2023</v>
      </c>
      <c r="K119" s="12">
        <v>882000</v>
      </c>
      <c r="L119" s="12">
        <v>882000</v>
      </c>
    </row>
    <row r="120" spans="1:12" x14ac:dyDescent="0.25">
      <c r="A120" s="1">
        <v>87985937900015</v>
      </c>
      <c r="B120" t="s">
        <v>1147</v>
      </c>
      <c r="C120" s="2" t="s">
        <v>892</v>
      </c>
      <c r="D120" s="2">
        <v>89</v>
      </c>
      <c r="E120" s="2" t="s">
        <v>760</v>
      </c>
      <c r="F120" s="2" t="s">
        <v>24</v>
      </c>
      <c r="G120" s="2" t="s">
        <v>7</v>
      </c>
      <c r="H120" s="2" t="s">
        <v>4</v>
      </c>
      <c r="I120" s="2">
        <v>15</v>
      </c>
      <c r="J120" s="2">
        <v>2023</v>
      </c>
      <c r="K120" s="12">
        <v>125711</v>
      </c>
      <c r="L120" s="12">
        <v>125711</v>
      </c>
    </row>
    <row r="121" spans="1:12" x14ac:dyDescent="0.25">
      <c r="A121" s="1">
        <v>42843366800012</v>
      </c>
      <c r="B121" t="s">
        <v>200</v>
      </c>
      <c r="C121" s="2" t="s">
        <v>896</v>
      </c>
      <c r="D121" s="2" t="s">
        <v>576</v>
      </c>
      <c r="E121" s="2" t="str">
        <f>VLOOKUP(D121,Paramètres!K:N,2,FALSE)</f>
        <v>Paris</v>
      </c>
      <c r="F121" s="2" t="s">
        <v>26</v>
      </c>
      <c r="G121" s="2" t="s">
        <v>8</v>
      </c>
      <c r="H121" s="2" t="s">
        <v>4</v>
      </c>
      <c r="I121" s="1">
        <v>120</v>
      </c>
      <c r="J121" s="2">
        <v>2022</v>
      </c>
      <c r="K121" s="12">
        <v>2073000</v>
      </c>
      <c r="L121" s="13">
        <v>2145500</v>
      </c>
    </row>
    <row r="122" spans="1:12" x14ac:dyDescent="0.25">
      <c r="A122" s="1">
        <v>48937569101089</v>
      </c>
      <c r="B122" t="s">
        <v>297</v>
      </c>
      <c r="C122" s="32" t="s">
        <v>892</v>
      </c>
      <c r="D122" s="2" t="s">
        <v>579</v>
      </c>
      <c r="E122" s="2" t="str">
        <f>VLOOKUP(D122,[3]Paramètres!K:N,2,FALSE)</f>
        <v>Hauts-de-Seine</v>
      </c>
      <c r="F122" s="2" t="s">
        <v>26</v>
      </c>
      <c r="G122" s="2" t="s">
        <v>19</v>
      </c>
      <c r="H122" s="2" t="s">
        <v>4</v>
      </c>
      <c r="I122" s="1">
        <v>50</v>
      </c>
      <c r="J122" s="2">
        <v>2021</v>
      </c>
      <c r="K122" s="13">
        <v>495000</v>
      </c>
      <c r="L122" s="13">
        <v>495000</v>
      </c>
    </row>
    <row r="123" spans="1:12" x14ac:dyDescent="0.25">
      <c r="A123" s="1">
        <v>77561767300246</v>
      </c>
      <c r="B123" t="s">
        <v>77</v>
      </c>
      <c r="C123" s="2" t="s">
        <v>894</v>
      </c>
      <c r="D123" s="2" t="s">
        <v>842</v>
      </c>
      <c r="E123" s="2" t="str">
        <f>VLOOKUP(D123,Paramètres!K:N,2,FALSE)</f>
        <v>Morbihan</v>
      </c>
      <c r="F123" s="2" t="s">
        <v>24</v>
      </c>
      <c r="G123" s="2" t="s">
        <v>8</v>
      </c>
      <c r="H123" s="2" t="s">
        <v>4</v>
      </c>
      <c r="I123" s="2">
        <v>19</v>
      </c>
      <c r="J123" s="2">
        <v>2021</v>
      </c>
      <c r="K123" s="12">
        <v>190000</v>
      </c>
      <c r="L123" s="13">
        <v>190000</v>
      </c>
    </row>
    <row r="124" spans="1:12" x14ac:dyDescent="0.25">
      <c r="A124" s="1">
        <v>77556888400636</v>
      </c>
      <c r="B124" t="s">
        <v>929</v>
      </c>
      <c r="C124" s="2" t="s">
        <v>894</v>
      </c>
      <c r="D124" s="2">
        <v>22</v>
      </c>
      <c r="E124" s="2" t="s">
        <v>808</v>
      </c>
      <c r="F124" s="2" t="s">
        <v>24</v>
      </c>
      <c r="G124" s="2" t="s">
        <v>8</v>
      </c>
      <c r="H124" s="2" t="s">
        <v>3</v>
      </c>
      <c r="I124" s="2">
        <v>24</v>
      </c>
      <c r="J124" s="2">
        <v>2023</v>
      </c>
      <c r="K124" s="12">
        <v>624000</v>
      </c>
      <c r="L124" s="12">
        <v>552000</v>
      </c>
    </row>
    <row r="125" spans="1:12" x14ac:dyDescent="0.25">
      <c r="A125" s="1">
        <v>77556888400636</v>
      </c>
      <c r="B125" t="s">
        <v>79</v>
      </c>
      <c r="C125" s="2" t="s">
        <v>894</v>
      </c>
      <c r="D125" s="2" t="s">
        <v>807</v>
      </c>
      <c r="E125" s="2" t="str">
        <f>VLOOKUP(D125,Paramètres!K:N,2,FALSE)</f>
        <v>Côtes d'Armor</v>
      </c>
      <c r="F125" s="2" t="s">
        <v>24</v>
      </c>
      <c r="G125" s="2" t="s">
        <v>8</v>
      </c>
      <c r="H125" s="2" t="s">
        <v>3</v>
      </c>
      <c r="I125" s="2">
        <v>30</v>
      </c>
      <c r="J125" s="2">
        <v>2021</v>
      </c>
      <c r="K125" s="12">
        <v>712000</v>
      </c>
      <c r="L125" s="13">
        <v>700000</v>
      </c>
    </row>
    <row r="126" spans="1:12" x14ac:dyDescent="0.25">
      <c r="A126" s="1">
        <v>77741755100010</v>
      </c>
      <c r="B126" t="s">
        <v>83</v>
      </c>
      <c r="C126" s="2" t="s">
        <v>894</v>
      </c>
      <c r="D126" s="2" t="s">
        <v>807</v>
      </c>
      <c r="E126" s="2" t="str">
        <f>VLOOKUP(D126,Paramètres!K:N,2,FALSE)</f>
        <v>Côtes d'Armor</v>
      </c>
      <c r="F126" s="2" t="s">
        <v>24</v>
      </c>
      <c r="G126" s="2" t="s">
        <v>8</v>
      </c>
      <c r="H126" s="2" t="s">
        <v>3</v>
      </c>
      <c r="I126" s="2">
        <v>17</v>
      </c>
      <c r="J126" s="2">
        <v>2021</v>
      </c>
      <c r="K126" s="12">
        <v>247000</v>
      </c>
      <c r="L126" s="13">
        <v>250000</v>
      </c>
    </row>
    <row r="127" spans="1:12" x14ac:dyDescent="0.25">
      <c r="A127" s="1">
        <v>77775003500092</v>
      </c>
      <c r="B127" t="s">
        <v>931</v>
      </c>
      <c r="C127" s="2" t="s">
        <v>894</v>
      </c>
      <c r="D127" s="2">
        <v>35</v>
      </c>
      <c r="E127" s="2" t="s">
        <v>652</v>
      </c>
      <c r="F127" s="2" t="s">
        <v>24</v>
      </c>
      <c r="G127" s="2" t="s">
        <v>8</v>
      </c>
      <c r="H127" s="2" t="s">
        <v>3</v>
      </c>
      <c r="I127" s="2">
        <v>15</v>
      </c>
      <c r="J127" s="2">
        <v>2023</v>
      </c>
      <c r="K127" s="12">
        <v>555000</v>
      </c>
      <c r="L127" s="12">
        <v>515000</v>
      </c>
    </row>
    <row r="128" spans="1:12" x14ac:dyDescent="0.25">
      <c r="A128" s="1">
        <v>33333790500348</v>
      </c>
      <c r="B128" t="s">
        <v>926</v>
      </c>
      <c r="C128" s="2" t="s">
        <v>896</v>
      </c>
      <c r="D128" s="2">
        <v>35</v>
      </c>
      <c r="E128" s="2" t="s">
        <v>652</v>
      </c>
      <c r="F128" s="2" t="s">
        <v>24</v>
      </c>
      <c r="G128" s="2" t="s">
        <v>8</v>
      </c>
      <c r="H128" s="2" t="s">
        <v>3</v>
      </c>
      <c r="I128" s="2">
        <v>24</v>
      </c>
      <c r="J128" s="2">
        <v>2023</v>
      </c>
      <c r="K128" s="12">
        <v>504000</v>
      </c>
      <c r="L128" s="12">
        <v>504000</v>
      </c>
    </row>
    <row r="129" spans="1:12" x14ac:dyDescent="0.25">
      <c r="A129" s="1">
        <v>51040657200022</v>
      </c>
      <c r="B129" t="s">
        <v>928</v>
      </c>
      <c r="C129" s="2" t="s">
        <v>892</v>
      </c>
      <c r="D129" s="2">
        <v>35</v>
      </c>
      <c r="E129" s="2" t="s">
        <v>652</v>
      </c>
      <c r="F129" s="2" t="s">
        <v>24</v>
      </c>
      <c r="G129" s="2" t="s">
        <v>8</v>
      </c>
      <c r="H129" s="2" t="s">
        <v>4</v>
      </c>
      <c r="I129" s="2">
        <v>31</v>
      </c>
      <c r="J129" s="2">
        <v>2023</v>
      </c>
      <c r="K129" s="12">
        <v>278768</v>
      </c>
      <c r="L129" s="12">
        <v>280000</v>
      </c>
    </row>
    <row r="130" spans="1:12" x14ac:dyDescent="0.25">
      <c r="A130" s="1">
        <v>31381179600041</v>
      </c>
      <c r="B130" t="s">
        <v>199</v>
      </c>
      <c r="C130" s="2" t="s">
        <v>892</v>
      </c>
      <c r="D130" s="2" t="s">
        <v>807</v>
      </c>
      <c r="E130" s="2" t="str">
        <f>VLOOKUP(D130,Paramètres!K:N,2,FALSE)</f>
        <v>Côtes d'Armor</v>
      </c>
      <c r="F130" s="2" t="s">
        <v>24</v>
      </c>
      <c r="G130" s="2" t="s">
        <v>8</v>
      </c>
      <c r="H130" s="2" t="s">
        <v>4</v>
      </c>
      <c r="I130" s="1">
        <v>23</v>
      </c>
      <c r="J130" s="2">
        <v>2022</v>
      </c>
      <c r="K130" s="12">
        <v>494000</v>
      </c>
      <c r="L130" s="13">
        <v>494000</v>
      </c>
    </row>
    <row r="131" spans="1:12" x14ac:dyDescent="0.25">
      <c r="A131" s="1">
        <v>35266190400107</v>
      </c>
      <c r="B131" t="s">
        <v>198</v>
      </c>
      <c r="C131" s="2" t="s">
        <v>891</v>
      </c>
      <c r="D131" s="2" t="s">
        <v>842</v>
      </c>
      <c r="E131" s="2" t="str">
        <f>VLOOKUP(D131,Paramètres!K:N,2,FALSE)</f>
        <v>Morbihan</v>
      </c>
      <c r="F131" s="2" t="s">
        <v>25</v>
      </c>
      <c r="G131" s="2" t="s">
        <v>8</v>
      </c>
      <c r="H131" s="2" t="s">
        <v>4</v>
      </c>
      <c r="I131" s="1">
        <v>22</v>
      </c>
      <c r="J131" s="2">
        <v>2022</v>
      </c>
      <c r="K131" s="12">
        <v>158148</v>
      </c>
      <c r="L131" s="13">
        <v>158000</v>
      </c>
    </row>
    <row r="132" spans="1:12" x14ac:dyDescent="0.25">
      <c r="A132" s="1">
        <v>77769763200019</v>
      </c>
      <c r="B132" t="s">
        <v>78</v>
      </c>
      <c r="C132" s="2" t="s">
        <v>891</v>
      </c>
      <c r="D132" s="2" t="s">
        <v>821</v>
      </c>
      <c r="E132" s="2" t="str">
        <f>VLOOKUP(D132,Paramètres!K:N,2,FALSE)</f>
        <v>Ille-et-Vilaine</v>
      </c>
      <c r="F132" s="2" t="s">
        <v>24</v>
      </c>
      <c r="G132" s="2" t="s">
        <v>8</v>
      </c>
      <c r="H132" s="2" t="s">
        <v>4</v>
      </c>
      <c r="I132" s="2">
        <v>28</v>
      </c>
      <c r="J132" s="2">
        <v>2021</v>
      </c>
      <c r="K132" s="12">
        <v>843863</v>
      </c>
      <c r="L132" s="13">
        <v>850000</v>
      </c>
    </row>
    <row r="133" spans="1:12" x14ac:dyDescent="0.25">
      <c r="A133" s="1">
        <v>77735485300023</v>
      </c>
      <c r="B133" t="s">
        <v>82</v>
      </c>
      <c r="C133" s="2" t="s">
        <v>892</v>
      </c>
      <c r="D133" s="2" t="s">
        <v>807</v>
      </c>
      <c r="E133" s="2" t="str">
        <f>VLOOKUP(D133,Paramètres!K:N,2,FALSE)</f>
        <v>Côtes d'Armor</v>
      </c>
      <c r="F133" s="2" t="s">
        <v>24</v>
      </c>
      <c r="G133" s="2" t="s">
        <v>8</v>
      </c>
      <c r="H133" s="2" t="s">
        <v>4</v>
      </c>
      <c r="I133" s="2">
        <v>17</v>
      </c>
      <c r="J133" s="2">
        <v>2021</v>
      </c>
      <c r="K133" s="12">
        <v>586000</v>
      </c>
      <c r="L133" s="13">
        <v>550000</v>
      </c>
    </row>
    <row r="134" spans="1:12" x14ac:dyDescent="0.25">
      <c r="A134" s="1">
        <v>77557795000311</v>
      </c>
      <c r="B134" t="s">
        <v>176</v>
      </c>
      <c r="C134" s="2" t="s">
        <v>894</v>
      </c>
      <c r="D134" s="2" t="s">
        <v>815</v>
      </c>
      <c r="E134" s="2" t="str">
        <f>VLOOKUP(D134,Paramètres!K:N,2,FALSE)</f>
        <v>Finistère</v>
      </c>
      <c r="F134" s="2" t="s">
        <v>24</v>
      </c>
      <c r="G134" s="2" t="s">
        <v>8</v>
      </c>
      <c r="H134" s="2" t="s">
        <v>3</v>
      </c>
      <c r="I134" s="1">
        <v>18</v>
      </c>
      <c r="J134" s="2">
        <v>2022</v>
      </c>
      <c r="K134" s="12">
        <v>318336</v>
      </c>
      <c r="L134" s="13">
        <v>318000</v>
      </c>
    </row>
    <row r="135" spans="1:12" x14ac:dyDescent="0.25">
      <c r="A135" s="1">
        <v>38188436000052</v>
      </c>
      <c r="B135" t="s">
        <v>172</v>
      </c>
      <c r="C135" s="2" t="s">
        <v>894</v>
      </c>
      <c r="D135" s="2" t="s">
        <v>821</v>
      </c>
      <c r="E135" s="2" t="str">
        <f>VLOOKUP(D135,Paramètres!K:N,2,FALSE)</f>
        <v>Ille-et-Vilaine</v>
      </c>
      <c r="F135" s="2" t="s">
        <v>24</v>
      </c>
      <c r="G135" s="2" t="s">
        <v>8</v>
      </c>
      <c r="H135" s="2" t="s">
        <v>3</v>
      </c>
      <c r="I135" s="2">
        <v>25</v>
      </c>
      <c r="J135" s="2">
        <v>2021</v>
      </c>
      <c r="K135" s="12">
        <v>680248</v>
      </c>
      <c r="L135" s="13">
        <v>800000</v>
      </c>
    </row>
    <row r="136" spans="1:12" x14ac:dyDescent="0.25">
      <c r="A136" s="1">
        <v>26350027400018</v>
      </c>
      <c r="B136" t="s">
        <v>175</v>
      </c>
      <c r="C136" s="2" t="s">
        <v>891</v>
      </c>
      <c r="D136" s="2" t="s">
        <v>821</v>
      </c>
      <c r="E136" s="2" t="str">
        <f>VLOOKUP(D136,Paramètres!K:N,2,FALSE)</f>
        <v>Ille-et-Vilaine</v>
      </c>
      <c r="F136" s="2" t="s">
        <v>24</v>
      </c>
      <c r="G136" s="2" t="s">
        <v>8</v>
      </c>
      <c r="H136" s="2" t="s">
        <v>4</v>
      </c>
      <c r="I136" s="1">
        <v>17</v>
      </c>
      <c r="J136" s="2">
        <v>2022</v>
      </c>
      <c r="K136" s="12">
        <v>392556</v>
      </c>
      <c r="L136" s="13">
        <v>358000</v>
      </c>
    </row>
    <row r="137" spans="1:12" x14ac:dyDescent="0.25">
      <c r="A137" s="1">
        <v>26290030100017</v>
      </c>
      <c r="B137" t="s">
        <v>925</v>
      </c>
      <c r="C137" s="2" t="s">
        <v>891</v>
      </c>
      <c r="D137" s="2">
        <v>29</v>
      </c>
      <c r="E137" s="2" t="s">
        <v>640</v>
      </c>
      <c r="F137" s="2" t="s">
        <v>24</v>
      </c>
      <c r="G137" s="2" t="s">
        <v>8</v>
      </c>
      <c r="H137" s="2" t="s">
        <v>3</v>
      </c>
      <c r="I137" s="2">
        <v>22</v>
      </c>
      <c r="J137" s="2">
        <v>2023</v>
      </c>
      <c r="K137" s="12">
        <v>814736</v>
      </c>
      <c r="L137" s="12">
        <v>606000</v>
      </c>
    </row>
    <row r="138" spans="1:12" x14ac:dyDescent="0.25">
      <c r="A138" s="1">
        <v>20007681800018</v>
      </c>
      <c r="B138" t="s">
        <v>924</v>
      </c>
      <c r="C138" s="2" t="s">
        <v>894</v>
      </c>
      <c r="D138" s="2">
        <v>22</v>
      </c>
      <c r="E138" s="2" t="s">
        <v>808</v>
      </c>
      <c r="F138" s="2" t="s">
        <v>24</v>
      </c>
      <c r="G138" s="2" t="s">
        <v>8</v>
      </c>
      <c r="H138" s="2" t="s">
        <v>3</v>
      </c>
      <c r="I138" s="2">
        <v>14</v>
      </c>
      <c r="J138" s="2">
        <v>2023</v>
      </c>
      <c r="K138" s="12">
        <v>576000</v>
      </c>
      <c r="L138" s="12">
        <v>515000</v>
      </c>
    </row>
    <row r="139" spans="1:12" x14ac:dyDescent="0.25">
      <c r="A139" s="1">
        <v>26220390400020</v>
      </c>
      <c r="B139" t="s">
        <v>1079</v>
      </c>
      <c r="C139" s="2" t="s">
        <v>891</v>
      </c>
      <c r="D139" s="2">
        <v>22</v>
      </c>
      <c r="E139" s="2" t="s">
        <v>808</v>
      </c>
      <c r="F139" s="2" t="s">
        <v>24</v>
      </c>
      <c r="G139" s="2" t="s">
        <v>8</v>
      </c>
      <c r="H139" s="2" t="s">
        <v>4</v>
      </c>
      <c r="I139" s="2">
        <v>1</v>
      </c>
      <c r="J139" s="2">
        <v>2023</v>
      </c>
      <c r="K139" s="12">
        <v>22786</v>
      </c>
      <c r="L139" s="12">
        <v>25000</v>
      </c>
    </row>
    <row r="140" spans="1:12" x14ac:dyDescent="0.25">
      <c r="A140" s="1">
        <v>77762928800013</v>
      </c>
      <c r="B140" t="s">
        <v>930</v>
      </c>
      <c r="C140" s="2" t="s">
        <v>896</v>
      </c>
      <c r="D140" s="2">
        <v>29</v>
      </c>
      <c r="E140" s="2" t="s">
        <v>640</v>
      </c>
      <c r="F140" s="2" t="s">
        <v>24</v>
      </c>
      <c r="G140" s="2" t="s">
        <v>8</v>
      </c>
      <c r="H140" s="2" t="s">
        <v>897</v>
      </c>
      <c r="I140" s="2">
        <v>31</v>
      </c>
      <c r="J140" s="2">
        <v>2023</v>
      </c>
      <c r="K140" s="12">
        <v>665031</v>
      </c>
      <c r="L140" s="12">
        <v>401000</v>
      </c>
    </row>
    <row r="141" spans="1:12" x14ac:dyDescent="0.25">
      <c r="A141" s="1">
        <v>81108425000018</v>
      </c>
      <c r="B141" t="s">
        <v>84</v>
      </c>
      <c r="C141" s="2" t="s">
        <v>894</v>
      </c>
      <c r="D141" s="2" t="s">
        <v>807</v>
      </c>
      <c r="E141" s="2" t="str">
        <f>VLOOKUP(D141,Paramètres!K:N,2,FALSE)</f>
        <v>Côtes d'Armor</v>
      </c>
      <c r="F141" s="2" t="s">
        <v>24</v>
      </c>
      <c r="G141" s="2" t="s">
        <v>8</v>
      </c>
      <c r="H141" s="2" t="s">
        <v>4</v>
      </c>
      <c r="I141" s="2">
        <v>14</v>
      </c>
      <c r="J141" s="2">
        <v>2022</v>
      </c>
      <c r="K141" s="12">
        <v>240000</v>
      </c>
      <c r="L141" s="13">
        <v>210000</v>
      </c>
    </row>
    <row r="142" spans="1:12" x14ac:dyDescent="0.25">
      <c r="A142" s="1">
        <v>13002569500011</v>
      </c>
      <c r="B142" t="s">
        <v>197</v>
      </c>
      <c r="C142" s="2" t="s">
        <v>891</v>
      </c>
      <c r="D142" s="2" t="s">
        <v>842</v>
      </c>
      <c r="E142" s="2" t="str">
        <f>VLOOKUP(D142,Paramètres!K:N,2,FALSE)</f>
        <v>Morbihan</v>
      </c>
      <c r="F142" s="2" t="s">
        <v>24</v>
      </c>
      <c r="G142" s="2" t="s">
        <v>8</v>
      </c>
      <c r="H142" s="2" t="s">
        <v>4</v>
      </c>
      <c r="I142" s="1">
        <v>21</v>
      </c>
      <c r="J142" s="2">
        <v>2022</v>
      </c>
      <c r="K142" s="12">
        <v>525000</v>
      </c>
      <c r="L142" s="13">
        <v>525000</v>
      </c>
    </row>
    <row r="143" spans="1:12" x14ac:dyDescent="0.25">
      <c r="A143" s="1">
        <v>13003021600019</v>
      </c>
      <c r="B143" t="s">
        <v>923</v>
      </c>
      <c r="C143" s="2" t="s">
        <v>891</v>
      </c>
      <c r="D143" s="2">
        <v>29</v>
      </c>
      <c r="E143" s="2" t="s">
        <v>640</v>
      </c>
      <c r="F143" s="2" t="s">
        <v>24</v>
      </c>
      <c r="G143" s="2" t="s">
        <v>8</v>
      </c>
      <c r="H143" s="2" t="s">
        <v>3</v>
      </c>
      <c r="I143" s="2">
        <v>18</v>
      </c>
      <c r="J143" s="2">
        <v>2023</v>
      </c>
      <c r="K143" s="12">
        <v>570894</v>
      </c>
      <c r="L143" s="12">
        <v>466000</v>
      </c>
    </row>
    <row r="144" spans="1:12" x14ac:dyDescent="0.25">
      <c r="A144" s="1">
        <v>81108425000018</v>
      </c>
      <c r="B144" t="s">
        <v>194</v>
      </c>
      <c r="C144" s="2" t="s">
        <v>894</v>
      </c>
      <c r="D144" s="2" t="s">
        <v>807</v>
      </c>
      <c r="E144" s="2" t="str">
        <f>VLOOKUP(D144,Paramètres!K:N,2,FALSE)</f>
        <v>Côtes d'Armor</v>
      </c>
      <c r="F144" s="2" t="s">
        <v>24</v>
      </c>
      <c r="G144" s="2" t="s">
        <v>8</v>
      </c>
      <c r="H144" s="2" t="s">
        <v>4</v>
      </c>
      <c r="I144" s="2">
        <v>16</v>
      </c>
      <c r="J144" s="2">
        <v>2021</v>
      </c>
      <c r="K144" s="12">
        <v>365000</v>
      </c>
      <c r="L144" s="13">
        <v>395000</v>
      </c>
    </row>
    <row r="145" spans="1:12" x14ac:dyDescent="0.25">
      <c r="A145" s="1">
        <v>77738078300012</v>
      </c>
      <c r="B145" t="s">
        <v>80</v>
      </c>
      <c r="C145" s="2" t="s">
        <v>894</v>
      </c>
      <c r="D145" s="2" t="s">
        <v>807</v>
      </c>
      <c r="E145" s="2" t="str">
        <f>VLOOKUP(D145,Paramètres!K:N,2,FALSE)</f>
        <v>Côtes d'Armor</v>
      </c>
      <c r="F145" s="2" t="s">
        <v>25</v>
      </c>
      <c r="G145" s="2" t="s">
        <v>8</v>
      </c>
      <c r="H145" s="2" t="s">
        <v>3</v>
      </c>
      <c r="I145" s="2">
        <v>18</v>
      </c>
      <c r="J145" s="2">
        <v>2021</v>
      </c>
      <c r="K145" s="12">
        <v>487386</v>
      </c>
      <c r="L145" s="13">
        <v>500000</v>
      </c>
    </row>
    <row r="146" spans="1:12" x14ac:dyDescent="0.25">
      <c r="A146" s="1">
        <v>77738078300012</v>
      </c>
      <c r="B146" t="s">
        <v>80</v>
      </c>
      <c r="C146" s="2" t="s">
        <v>891</v>
      </c>
      <c r="D146" s="2">
        <v>22</v>
      </c>
      <c r="E146" s="2" t="s">
        <v>808</v>
      </c>
      <c r="F146" s="2" t="s">
        <v>24</v>
      </c>
      <c r="G146" s="2" t="s">
        <v>8</v>
      </c>
      <c r="H146" s="2" t="s">
        <v>3</v>
      </c>
      <c r="I146" s="2">
        <v>11</v>
      </c>
      <c r="J146" s="2">
        <v>2023</v>
      </c>
      <c r="K146" s="12">
        <v>295000</v>
      </c>
      <c r="L146" s="12">
        <v>295000</v>
      </c>
    </row>
    <row r="147" spans="1:12" x14ac:dyDescent="0.25">
      <c r="A147" s="1">
        <v>77753688900341</v>
      </c>
      <c r="B147" t="s">
        <v>195</v>
      </c>
      <c r="C147" s="2" t="s">
        <v>894</v>
      </c>
      <c r="D147" s="2" t="s">
        <v>807</v>
      </c>
      <c r="E147" s="2" t="str">
        <f>VLOOKUP(D147,Paramètres!K:N,2,FALSE)</f>
        <v>Côtes d'Armor</v>
      </c>
      <c r="F147" s="2" t="s">
        <v>24</v>
      </c>
      <c r="G147" s="2" t="s">
        <v>8</v>
      </c>
      <c r="H147" s="2" t="s">
        <v>3</v>
      </c>
      <c r="I147" s="1">
        <v>22</v>
      </c>
      <c r="J147" s="2">
        <v>2022</v>
      </c>
      <c r="K147" s="12">
        <v>418000</v>
      </c>
      <c r="L147" s="13">
        <v>418000</v>
      </c>
    </row>
    <row r="148" spans="1:12" x14ac:dyDescent="0.25">
      <c r="A148" s="1">
        <v>77788403200015</v>
      </c>
      <c r="B148" t="s">
        <v>196</v>
      </c>
      <c r="C148" s="2" t="s">
        <v>894</v>
      </c>
      <c r="D148" s="2" t="s">
        <v>842</v>
      </c>
      <c r="E148" s="2" t="str">
        <f>VLOOKUP(D148,Paramètres!K:N,2,FALSE)</f>
        <v>Morbihan</v>
      </c>
      <c r="F148" s="2" t="s">
        <v>24</v>
      </c>
      <c r="G148" s="2" t="s">
        <v>8</v>
      </c>
      <c r="H148" s="2" t="s">
        <v>3</v>
      </c>
      <c r="I148" s="1">
        <v>17</v>
      </c>
      <c r="J148" s="2">
        <v>2022</v>
      </c>
      <c r="K148" s="12">
        <v>525000</v>
      </c>
      <c r="L148" s="13">
        <v>525000</v>
      </c>
    </row>
    <row r="149" spans="1:12" x14ac:dyDescent="0.25">
      <c r="A149" s="1">
        <v>77757176100389</v>
      </c>
      <c r="B149" t="s">
        <v>174</v>
      </c>
      <c r="C149" s="2" t="s">
        <v>894</v>
      </c>
      <c r="D149" s="2" t="s">
        <v>815</v>
      </c>
      <c r="E149" s="2" t="str">
        <f>VLOOKUP(D149,Paramètres!K:N,2,FALSE)</f>
        <v>Finistère</v>
      </c>
      <c r="F149" s="2" t="s">
        <v>24</v>
      </c>
      <c r="G149" s="2" t="s">
        <v>8</v>
      </c>
      <c r="H149" s="2" t="s">
        <v>3</v>
      </c>
      <c r="I149" s="1">
        <v>49</v>
      </c>
      <c r="J149" s="2">
        <v>2022</v>
      </c>
      <c r="K149" s="12">
        <v>633632</v>
      </c>
      <c r="L149" s="13">
        <v>634000</v>
      </c>
    </row>
    <row r="150" spans="1:12" x14ac:dyDescent="0.25">
      <c r="A150" s="1">
        <v>77557785100352</v>
      </c>
      <c r="B150" t="s">
        <v>81</v>
      </c>
      <c r="C150" s="2" t="s">
        <v>894</v>
      </c>
      <c r="D150" s="2" t="s">
        <v>815</v>
      </c>
      <c r="E150" s="2" t="str">
        <f>VLOOKUP(D150,Paramètres!K:N,2,FALSE)</f>
        <v>Finistère</v>
      </c>
      <c r="F150" s="2" t="s">
        <v>24</v>
      </c>
      <c r="G150" s="2" t="s">
        <v>8</v>
      </c>
      <c r="H150" s="2" t="s">
        <v>4</v>
      </c>
      <c r="I150" s="2">
        <v>32</v>
      </c>
      <c r="J150" s="2">
        <v>2021</v>
      </c>
      <c r="K150" s="12">
        <v>320000</v>
      </c>
      <c r="L150" s="13">
        <v>320000</v>
      </c>
    </row>
    <row r="151" spans="1:12" x14ac:dyDescent="0.25">
      <c r="A151" s="1">
        <v>39974462200024</v>
      </c>
      <c r="B151" t="s">
        <v>927</v>
      </c>
      <c r="C151" s="2" t="s">
        <v>891</v>
      </c>
      <c r="D151" s="2">
        <v>56</v>
      </c>
      <c r="E151" s="2" t="s">
        <v>694</v>
      </c>
      <c r="F151" s="2" t="s">
        <v>24</v>
      </c>
      <c r="G151" s="2" t="s">
        <v>8</v>
      </c>
      <c r="H151" s="2" t="s">
        <v>3</v>
      </c>
      <c r="I151" s="2">
        <v>19</v>
      </c>
      <c r="J151" s="2">
        <v>2023</v>
      </c>
      <c r="K151" s="12">
        <v>752140</v>
      </c>
      <c r="L151" s="12">
        <v>631000</v>
      </c>
    </row>
    <row r="152" spans="1:12" x14ac:dyDescent="0.25">
      <c r="A152" s="1">
        <v>24350006300033</v>
      </c>
      <c r="B152" s="3" t="s">
        <v>573</v>
      </c>
      <c r="C152" s="2" t="s">
        <v>891</v>
      </c>
      <c r="D152" s="8" t="s">
        <v>821</v>
      </c>
      <c r="E152" s="2" t="str">
        <f>VLOOKUP(D152,Paramètres!K:N,2,FALSE)</f>
        <v>Ille-et-Vilaine</v>
      </c>
      <c r="F152" s="2" t="s">
        <v>24</v>
      </c>
      <c r="G152" s="2" t="s">
        <v>8</v>
      </c>
      <c r="H152" s="2" t="s">
        <v>4</v>
      </c>
      <c r="I152" s="1">
        <v>21</v>
      </c>
      <c r="J152" s="2">
        <v>2022</v>
      </c>
      <c r="K152" s="12">
        <v>317000</v>
      </c>
      <c r="L152" s="13">
        <v>317000</v>
      </c>
    </row>
    <row r="153" spans="1:12" x14ac:dyDescent="0.25">
      <c r="A153" s="1">
        <v>26220390400020</v>
      </c>
      <c r="B153" t="s">
        <v>85</v>
      </c>
      <c r="C153" s="2" t="s">
        <v>891</v>
      </c>
      <c r="D153" s="2" t="s">
        <v>807</v>
      </c>
      <c r="E153" s="2" t="str">
        <f>VLOOKUP(D153,Paramètres!K:N,2,FALSE)</f>
        <v>Côtes d'Armor</v>
      </c>
      <c r="F153" s="2" t="s">
        <v>24</v>
      </c>
      <c r="G153" s="2" t="s">
        <v>8</v>
      </c>
      <c r="H153" s="2" t="s">
        <v>4</v>
      </c>
      <c r="I153" s="2">
        <v>22</v>
      </c>
      <c r="J153" s="2">
        <v>2022</v>
      </c>
      <c r="K153" s="12">
        <v>506000</v>
      </c>
      <c r="L153" s="13">
        <v>506000</v>
      </c>
    </row>
    <row r="154" spans="1:12" x14ac:dyDescent="0.25">
      <c r="A154" s="1" t="s">
        <v>386</v>
      </c>
      <c r="B154" t="s">
        <v>346</v>
      </c>
      <c r="C154" s="2" t="s">
        <v>894</v>
      </c>
      <c r="D154" s="2" t="s">
        <v>576</v>
      </c>
      <c r="E154" s="2" t="str">
        <f>VLOOKUP(D154,[4]Paramètres!K:N,2,FALSE)</f>
        <v>Paris</v>
      </c>
      <c r="F154" s="2" t="s">
        <v>26</v>
      </c>
      <c r="G154" s="2" t="s">
        <v>20</v>
      </c>
      <c r="H154" s="2" t="s">
        <v>3</v>
      </c>
      <c r="I154" s="1">
        <v>67</v>
      </c>
      <c r="J154" s="2">
        <v>2022</v>
      </c>
      <c r="K154" s="13">
        <v>1167500</v>
      </c>
      <c r="L154" s="13">
        <v>1148500</v>
      </c>
    </row>
    <row r="155" spans="1:12" x14ac:dyDescent="0.25">
      <c r="A155" s="1">
        <v>77566657100127</v>
      </c>
      <c r="B155" s="28" t="s">
        <v>173</v>
      </c>
      <c r="C155" s="2" t="s">
        <v>892</v>
      </c>
      <c r="D155" s="2">
        <v>75</v>
      </c>
      <c r="E155" s="2" t="s">
        <v>732</v>
      </c>
      <c r="F155" s="2" t="s">
        <v>26</v>
      </c>
      <c r="G155" s="2" t="s">
        <v>8</v>
      </c>
      <c r="H155" s="2" t="s">
        <v>897</v>
      </c>
      <c r="I155" s="2">
        <v>484</v>
      </c>
      <c r="J155" s="2">
        <v>2023</v>
      </c>
      <c r="K155" s="12">
        <v>2059300</v>
      </c>
      <c r="L155" s="12">
        <v>1896690</v>
      </c>
    </row>
    <row r="156" spans="1:12" x14ac:dyDescent="0.25">
      <c r="A156" s="1">
        <v>13002564600014</v>
      </c>
      <c r="B156" t="s">
        <v>32</v>
      </c>
      <c r="C156" s="2" t="s">
        <v>891</v>
      </c>
      <c r="D156" s="2" t="s">
        <v>827</v>
      </c>
      <c r="E156" s="2" t="str">
        <f>VLOOKUP(D156,Paramètres!K:N,2,FALSE)</f>
        <v>Loir-et-Cher</v>
      </c>
      <c r="F156" s="2" t="s">
        <v>24</v>
      </c>
      <c r="G156" s="2" t="s">
        <v>9</v>
      </c>
      <c r="H156" s="2" t="s">
        <v>3</v>
      </c>
      <c r="I156" s="1">
        <v>16</v>
      </c>
      <c r="J156" s="2">
        <v>2021</v>
      </c>
      <c r="K156" s="12">
        <v>700000</v>
      </c>
      <c r="L156" s="13">
        <v>720000</v>
      </c>
    </row>
    <row r="157" spans="1:12" x14ac:dyDescent="0.25">
      <c r="A157" s="1">
        <v>33756286200702</v>
      </c>
      <c r="B157" t="s">
        <v>33</v>
      </c>
      <c r="C157" s="2" t="s">
        <v>894</v>
      </c>
      <c r="D157" s="2" t="s">
        <v>831</v>
      </c>
      <c r="E157" s="2" t="str">
        <f>VLOOKUP(D157,Paramètres!K:N,2,FALSE)</f>
        <v>Loiret</v>
      </c>
      <c r="F157" s="2" t="s">
        <v>24</v>
      </c>
      <c r="G157" s="2" t="s">
        <v>9</v>
      </c>
      <c r="H157" s="2" t="s">
        <v>4</v>
      </c>
      <c r="I157" s="1">
        <v>28</v>
      </c>
      <c r="J157" s="2">
        <v>2021</v>
      </c>
      <c r="K157" s="12">
        <v>290000</v>
      </c>
      <c r="L157" s="13">
        <v>280000</v>
      </c>
    </row>
    <row r="158" spans="1:12" x14ac:dyDescent="0.25">
      <c r="A158" s="1">
        <v>77518926900274</v>
      </c>
      <c r="B158" t="s">
        <v>202</v>
      </c>
      <c r="C158" s="2" t="s">
        <v>894</v>
      </c>
      <c r="D158" s="2" t="s">
        <v>822</v>
      </c>
      <c r="E158" s="2" t="str">
        <f>VLOOKUP(D158,Paramètres!K:N,2,FALSE)</f>
        <v>Indre</v>
      </c>
      <c r="F158" s="2" t="s">
        <v>24</v>
      </c>
      <c r="G158" s="2" t="s">
        <v>9</v>
      </c>
      <c r="H158" s="2" t="s">
        <v>3</v>
      </c>
      <c r="I158" s="1">
        <v>21</v>
      </c>
      <c r="J158" s="2">
        <v>2021</v>
      </c>
      <c r="K158" s="12">
        <v>483840</v>
      </c>
      <c r="L158" s="13">
        <v>545000</v>
      </c>
    </row>
    <row r="159" spans="1:12" x14ac:dyDescent="0.25">
      <c r="A159" s="1">
        <v>77518963200042</v>
      </c>
      <c r="B159" t="s">
        <v>34</v>
      </c>
      <c r="C159" s="2" t="s">
        <v>892</v>
      </c>
      <c r="D159" s="2" t="s">
        <v>822</v>
      </c>
      <c r="E159" s="2" t="str">
        <f>VLOOKUP(D159,Paramètres!K:N,2,FALSE)</f>
        <v>Indre</v>
      </c>
      <c r="F159" s="2" t="s">
        <v>24</v>
      </c>
      <c r="G159" s="2" t="s">
        <v>9</v>
      </c>
      <c r="H159" s="2" t="s">
        <v>4</v>
      </c>
      <c r="I159" s="1">
        <v>14</v>
      </c>
      <c r="J159" s="2">
        <v>2021</v>
      </c>
      <c r="K159" s="12">
        <v>354000</v>
      </c>
      <c r="L159" s="13">
        <v>240000</v>
      </c>
    </row>
    <row r="160" spans="1:12" x14ac:dyDescent="0.25">
      <c r="A160" s="1">
        <v>77536671900182</v>
      </c>
      <c r="B160" t="s">
        <v>201</v>
      </c>
      <c r="C160" s="2" t="s">
        <v>894</v>
      </c>
      <c r="D160" s="2" t="s">
        <v>827</v>
      </c>
      <c r="E160" s="2" t="str">
        <f>VLOOKUP(D160,Paramètres!K:N,2,FALSE)</f>
        <v>Loir-et-Cher</v>
      </c>
      <c r="F160" s="2" t="s">
        <v>24</v>
      </c>
      <c r="G160" s="2" t="s">
        <v>9</v>
      </c>
      <c r="H160" s="2" t="s">
        <v>3</v>
      </c>
      <c r="I160" s="1">
        <v>15</v>
      </c>
      <c r="J160" s="2">
        <v>2021</v>
      </c>
      <c r="K160" s="12">
        <v>279711</v>
      </c>
      <c r="L160" s="13">
        <v>350000</v>
      </c>
    </row>
    <row r="161" spans="1:12" x14ac:dyDescent="0.25">
      <c r="A161" s="1">
        <v>77569215500044</v>
      </c>
      <c r="B161" t="s">
        <v>177</v>
      </c>
      <c r="C161" s="2" t="s">
        <v>894</v>
      </c>
      <c r="D161" s="2" t="s">
        <v>823</v>
      </c>
      <c r="E161" s="2" t="str">
        <f>VLOOKUP(D161,Paramètres!K:N,2,FALSE)</f>
        <v>Indre-et-Loire</v>
      </c>
      <c r="F161" s="2" t="s">
        <v>24</v>
      </c>
      <c r="G161" s="2" t="s">
        <v>9</v>
      </c>
      <c r="H161" s="2" t="s">
        <v>3</v>
      </c>
      <c r="I161" s="1">
        <v>29</v>
      </c>
      <c r="J161" s="2">
        <v>2021</v>
      </c>
      <c r="K161" s="12">
        <v>1465000</v>
      </c>
      <c r="L161" s="13">
        <v>825000</v>
      </c>
    </row>
    <row r="162" spans="1:12" x14ac:dyDescent="0.25">
      <c r="A162" s="1">
        <v>26180007200124</v>
      </c>
      <c r="B162" t="s">
        <v>40</v>
      </c>
      <c r="C162" s="2" t="s">
        <v>892</v>
      </c>
      <c r="D162" s="2" t="s">
        <v>803</v>
      </c>
      <c r="E162" s="2" t="str">
        <f>VLOOKUP(D162,Paramètres!K:N,2,FALSE)</f>
        <v>Cher</v>
      </c>
      <c r="F162" s="2" t="s">
        <v>24</v>
      </c>
      <c r="G162" s="2" t="s">
        <v>9</v>
      </c>
      <c r="H162" s="2" t="s">
        <v>3</v>
      </c>
      <c r="I162" s="1">
        <v>13</v>
      </c>
      <c r="J162" s="2">
        <v>2022</v>
      </c>
      <c r="K162" s="12">
        <v>351140</v>
      </c>
      <c r="L162" s="13">
        <v>359500</v>
      </c>
    </row>
    <row r="163" spans="1:12" x14ac:dyDescent="0.25">
      <c r="A163" s="1">
        <v>26285577800011</v>
      </c>
      <c r="B163" t="s">
        <v>37</v>
      </c>
      <c r="C163" s="2" t="s">
        <v>894</v>
      </c>
      <c r="D163" s="2" t="s">
        <v>814</v>
      </c>
      <c r="E163" s="2" t="str">
        <f>VLOOKUP(D163,Paramètres!K:N,2,FALSE)</f>
        <v>Eure-et-Loir</v>
      </c>
      <c r="F163" s="2" t="s">
        <v>24</v>
      </c>
      <c r="G163" s="2" t="s">
        <v>9</v>
      </c>
      <c r="H163" s="2" t="s">
        <v>4</v>
      </c>
      <c r="I163" s="1">
        <v>17</v>
      </c>
      <c r="J163" s="2">
        <v>2022</v>
      </c>
      <c r="K163" s="12">
        <v>160611</v>
      </c>
      <c r="L163" s="13">
        <v>165000</v>
      </c>
    </row>
    <row r="164" spans="1:12" x14ac:dyDescent="0.25">
      <c r="A164" s="1">
        <v>26410003300010</v>
      </c>
      <c r="B164" t="s">
        <v>38</v>
      </c>
      <c r="C164" s="2" t="s">
        <v>892</v>
      </c>
      <c r="D164" s="2" t="s">
        <v>827</v>
      </c>
      <c r="E164" s="2" t="str">
        <f>VLOOKUP(D164,Paramètres!K:N,2,FALSE)</f>
        <v>Loir-et-Cher</v>
      </c>
      <c r="F164" s="2" t="s">
        <v>24</v>
      </c>
      <c r="G164" s="2" t="s">
        <v>9</v>
      </c>
      <c r="H164" s="2" t="s">
        <v>3</v>
      </c>
      <c r="I164" s="1">
        <v>18</v>
      </c>
      <c r="J164" s="2">
        <v>2022</v>
      </c>
      <c r="K164" s="12">
        <v>496000</v>
      </c>
      <c r="L164" s="13">
        <v>467000</v>
      </c>
    </row>
    <row r="165" spans="1:12" x14ac:dyDescent="0.25">
      <c r="A165" s="1">
        <v>26450008300011</v>
      </c>
      <c r="B165" t="s">
        <v>35</v>
      </c>
      <c r="C165" s="2" t="s">
        <v>891</v>
      </c>
      <c r="D165" s="2" t="s">
        <v>831</v>
      </c>
      <c r="E165" s="2" t="str">
        <f>VLOOKUP(D165,Paramètres!K:N,2,FALSE)</f>
        <v>Loiret</v>
      </c>
      <c r="F165" s="2" t="s">
        <v>24</v>
      </c>
      <c r="G165" s="2" t="s">
        <v>9</v>
      </c>
      <c r="H165" s="2" t="s">
        <v>4</v>
      </c>
      <c r="I165" s="1">
        <v>23</v>
      </c>
      <c r="J165" s="2">
        <v>2022</v>
      </c>
      <c r="K165" s="12">
        <v>405000</v>
      </c>
      <c r="L165" s="13">
        <v>295000</v>
      </c>
    </row>
    <row r="166" spans="1:12" x14ac:dyDescent="0.25">
      <c r="A166" s="1">
        <v>77502216300635</v>
      </c>
      <c r="B166" t="s">
        <v>36</v>
      </c>
      <c r="C166" s="2" t="s">
        <v>894</v>
      </c>
      <c r="D166" s="2" t="s">
        <v>803</v>
      </c>
      <c r="E166" s="2" t="str">
        <f>VLOOKUP(D166,Paramètres!K:N,2,FALSE)</f>
        <v>Cher</v>
      </c>
      <c r="F166" s="2" t="s">
        <v>24</v>
      </c>
      <c r="G166" s="2" t="s">
        <v>9</v>
      </c>
      <c r="H166" s="2" t="s">
        <v>4</v>
      </c>
      <c r="I166" s="1">
        <v>19</v>
      </c>
      <c r="J166" s="2">
        <v>2022</v>
      </c>
      <c r="K166" s="12">
        <v>100000</v>
      </c>
      <c r="L166" s="13">
        <v>95000</v>
      </c>
    </row>
    <row r="167" spans="1:12" x14ac:dyDescent="0.25">
      <c r="A167" s="1">
        <v>77553716000027</v>
      </c>
      <c r="B167" t="s">
        <v>178</v>
      </c>
      <c r="C167" s="2" t="s">
        <v>894</v>
      </c>
      <c r="D167" s="2" t="s">
        <v>831</v>
      </c>
      <c r="E167" s="2" t="str">
        <f>VLOOKUP(D167,Paramètres!K:N,2,FALSE)</f>
        <v>Loiret</v>
      </c>
      <c r="F167" s="2" t="s">
        <v>24</v>
      </c>
      <c r="G167" s="2" t="s">
        <v>9</v>
      </c>
      <c r="H167" s="2" t="s">
        <v>3</v>
      </c>
      <c r="I167" s="1">
        <v>14</v>
      </c>
      <c r="J167" s="2">
        <v>2022</v>
      </c>
      <c r="K167" s="12">
        <v>282847</v>
      </c>
      <c r="L167" s="13">
        <v>301000</v>
      </c>
    </row>
    <row r="168" spans="1:12" x14ac:dyDescent="0.25">
      <c r="A168" s="1">
        <v>77556586400250</v>
      </c>
      <c r="B168" t="s">
        <v>39</v>
      </c>
      <c r="C168" s="2" t="s">
        <v>894</v>
      </c>
      <c r="D168" s="2" t="s">
        <v>803</v>
      </c>
      <c r="E168" s="2" t="str">
        <f>VLOOKUP(D168,Paramètres!K:N,2,FALSE)</f>
        <v>Cher</v>
      </c>
      <c r="F168" s="2" t="s">
        <v>24</v>
      </c>
      <c r="G168" s="2" t="s">
        <v>9</v>
      </c>
      <c r="H168" s="2" t="s">
        <v>3</v>
      </c>
      <c r="I168" s="1">
        <v>24</v>
      </c>
      <c r="J168" s="2">
        <v>2022</v>
      </c>
      <c r="K168" s="12">
        <v>803122</v>
      </c>
      <c r="L168" s="13">
        <v>636000</v>
      </c>
    </row>
    <row r="169" spans="1:12" x14ac:dyDescent="0.25">
      <c r="A169" s="1">
        <v>38336100000000</v>
      </c>
      <c r="B169" t="s">
        <v>1148</v>
      </c>
      <c r="C169" s="2" t="s">
        <v>894</v>
      </c>
      <c r="D169" s="2">
        <v>41</v>
      </c>
      <c r="E169" s="2" t="s">
        <v>664</v>
      </c>
      <c r="F169" s="2" t="s">
        <v>24</v>
      </c>
      <c r="G169" s="2" t="s">
        <v>9</v>
      </c>
      <c r="H169" s="2" t="s">
        <v>3</v>
      </c>
      <c r="I169" s="2">
        <v>21</v>
      </c>
      <c r="J169" s="2">
        <v>2021</v>
      </c>
      <c r="K169" s="14">
        <v>620000</v>
      </c>
      <c r="L169" s="14">
        <v>620000</v>
      </c>
    </row>
    <row r="170" spans="1:12" x14ac:dyDescent="0.25">
      <c r="A170" s="1">
        <v>26360003300017</v>
      </c>
      <c r="B170" t="s">
        <v>1149</v>
      </c>
      <c r="C170" s="2" t="s">
        <v>892</v>
      </c>
      <c r="D170" s="2">
        <v>36</v>
      </c>
      <c r="E170" s="2" t="s">
        <v>654</v>
      </c>
      <c r="F170" s="2" t="s">
        <v>24</v>
      </c>
      <c r="G170" s="2" t="s">
        <v>9</v>
      </c>
      <c r="H170" s="2" t="s">
        <v>897</v>
      </c>
      <c r="I170" s="2">
        <v>8</v>
      </c>
      <c r="J170" s="2">
        <v>2023</v>
      </c>
      <c r="K170" s="12">
        <v>351350</v>
      </c>
      <c r="L170" s="12">
        <v>240000</v>
      </c>
    </row>
    <row r="171" spans="1:12" x14ac:dyDescent="0.25">
      <c r="A171" s="1">
        <v>26360003300017</v>
      </c>
      <c r="B171" t="s">
        <v>1150</v>
      </c>
      <c r="C171" s="2" t="s">
        <v>891</v>
      </c>
      <c r="D171" s="2">
        <v>36</v>
      </c>
      <c r="E171" s="2" t="s">
        <v>654</v>
      </c>
      <c r="F171" s="2" t="s">
        <v>24</v>
      </c>
      <c r="G171" s="2" t="s">
        <v>9</v>
      </c>
      <c r="H171" s="2" t="s">
        <v>3</v>
      </c>
      <c r="I171" s="2">
        <v>25</v>
      </c>
      <c r="J171" s="2">
        <v>2023</v>
      </c>
      <c r="K171" s="12">
        <v>789400</v>
      </c>
      <c r="L171" s="12">
        <v>461000</v>
      </c>
    </row>
    <row r="172" spans="1:12" x14ac:dyDescent="0.25">
      <c r="A172" s="1">
        <v>26360003300017</v>
      </c>
      <c r="B172" t="s">
        <v>1151</v>
      </c>
      <c r="C172" s="2" t="s">
        <v>892</v>
      </c>
      <c r="D172" s="2">
        <v>36</v>
      </c>
      <c r="E172" s="2" t="s">
        <v>654</v>
      </c>
      <c r="F172" s="2" t="s">
        <v>24</v>
      </c>
      <c r="G172" s="2" t="s">
        <v>9</v>
      </c>
      <c r="H172" s="2" t="s">
        <v>3</v>
      </c>
      <c r="I172" s="2">
        <v>3</v>
      </c>
      <c r="J172" s="2">
        <v>2023</v>
      </c>
      <c r="K172" s="12">
        <v>100000</v>
      </c>
      <c r="L172" s="12">
        <v>65400</v>
      </c>
    </row>
    <row r="173" spans="1:12" x14ac:dyDescent="0.25">
      <c r="A173" s="1">
        <v>26360275700019</v>
      </c>
      <c r="B173" t="s">
        <v>1152</v>
      </c>
      <c r="C173" s="2" t="s">
        <v>894</v>
      </c>
      <c r="D173" s="2">
        <v>36</v>
      </c>
      <c r="E173" s="2" t="s">
        <v>654</v>
      </c>
      <c r="F173" s="2" t="s">
        <v>24</v>
      </c>
      <c r="G173" s="2" t="s">
        <v>9</v>
      </c>
      <c r="H173" s="2" t="s">
        <v>3</v>
      </c>
      <c r="I173" s="2">
        <v>24</v>
      </c>
      <c r="J173" s="2">
        <v>2023</v>
      </c>
      <c r="K173" s="12">
        <v>1084000</v>
      </c>
      <c r="L173" s="12">
        <v>603200</v>
      </c>
    </row>
    <row r="174" spans="1:12" x14ac:dyDescent="0.25">
      <c r="A174" s="1">
        <v>26370707700016</v>
      </c>
      <c r="B174" t="s">
        <v>1153</v>
      </c>
      <c r="C174" s="2" t="s">
        <v>891</v>
      </c>
      <c r="D174" s="2">
        <v>37</v>
      </c>
      <c r="E174" s="2" t="s">
        <v>656</v>
      </c>
      <c r="F174" s="2" t="s">
        <v>24</v>
      </c>
      <c r="G174" s="2" t="s">
        <v>9</v>
      </c>
      <c r="H174" s="2" t="s">
        <v>3</v>
      </c>
      <c r="I174" s="2">
        <v>12</v>
      </c>
      <c r="J174" s="2">
        <v>2023</v>
      </c>
      <c r="K174" s="12">
        <v>429708</v>
      </c>
      <c r="L174" s="12">
        <v>210000</v>
      </c>
    </row>
    <row r="175" spans="1:12" x14ac:dyDescent="0.25">
      <c r="A175" s="1">
        <v>30057025600101</v>
      </c>
      <c r="B175" t="s">
        <v>1154</v>
      </c>
      <c r="C175" s="2" t="s">
        <v>891</v>
      </c>
      <c r="D175" s="2">
        <v>28</v>
      </c>
      <c r="E175" s="2" t="s">
        <v>638</v>
      </c>
      <c r="F175" s="2" t="s">
        <v>24</v>
      </c>
      <c r="G175" s="2" t="s">
        <v>9</v>
      </c>
      <c r="H175" s="2" t="s">
        <v>4</v>
      </c>
      <c r="I175" s="2">
        <v>14</v>
      </c>
      <c r="J175" s="2">
        <v>2023</v>
      </c>
      <c r="K175" s="12">
        <v>241595</v>
      </c>
      <c r="L175" s="12">
        <v>161200</v>
      </c>
    </row>
    <row r="176" spans="1:12" x14ac:dyDescent="0.25">
      <c r="A176" s="1">
        <v>32419126100134</v>
      </c>
      <c r="B176" t="s">
        <v>932</v>
      </c>
      <c r="C176" s="2" t="s">
        <v>894</v>
      </c>
      <c r="D176" s="2">
        <v>45</v>
      </c>
      <c r="E176" s="2" t="s">
        <v>672</v>
      </c>
      <c r="F176" s="2" t="s">
        <v>24</v>
      </c>
      <c r="G176" s="2" t="s">
        <v>9</v>
      </c>
      <c r="H176" s="2" t="s">
        <v>4</v>
      </c>
      <c r="I176" s="2">
        <v>8</v>
      </c>
      <c r="J176" s="2">
        <v>2023</v>
      </c>
      <c r="K176" s="12">
        <v>200000</v>
      </c>
      <c r="L176" s="12">
        <v>46400</v>
      </c>
    </row>
    <row r="177" spans="1:12" x14ac:dyDescent="0.25">
      <c r="A177" s="1">
        <v>33756286200702</v>
      </c>
      <c r="B177" t="s">
        <v>933</v>
      </c>
      <c r="C177" s="2" t="s">
        <v>896</v>
      </c>
      <c r="D177" s="2">
        <v>45</v>
      </c>
      <c r="E177" s="2" t="s">
        <v>672</v>
      </c>
      <c r="F177" s="2" t="s">
        <v>24</v>
      </c>
      <c r="G177" s="2" t="s">
        <v>9</v>
      </c>
      <c r="H177" s="2" t="s">
        <v>3</v>
      </c>
      <c r="I177" s="2">
        <v>23</v>
      </c>
      <c r="J177" s="2">
        <v>2023</v>
      </c>
      <c r="K177" s="12">
        <v>504000</v>
      </c>
      <c r="L177" s="12">
        <v>483000</v>
      </c>
    </row>
    <row r="178" spans="1:12" x14ac:dyDescent="0.25">
      <c r="A178" s="1">
        <v>33756286200702</v>
      </c>
      <c r="B178" t="s">
        <v>1085</v>
      </c>
      <c r="C178" s="2" t="s">
        <v>894</v>
      </c>
      <c r="D178" s="2">
        <v>45</v>
      </c>
      <c r="E178" s="2" t="s">
        <v>672</v>
      </c>
      <c r="F178" s="2" t="s">
        <v>24</v>
      </c>
      <c r="G178" s="2" t="s">
        <v>9</v>
      </c>
      <c r="H178" s="2" t="s">
        <v>4</v>
      </c>
      <c r="I178" s="2">
        <v>1</v>
      </c>
      <c r="J178" s="2">
        <v>2023</v>
      </c>
      <c r="K178" s="12">
        <v>21000</v>
      </c>
      <c r="L178" s="12">
        <v>21000</v>
      </c>
    </row>
    <row r="179" spans="1:12" x14ac:dyDescent="0.25">
      <c r="A179" s="1">
        <v>34316223600024</v>
      </c>
      <c r="B179" t="s">
        <v>1155</v>
      </c>
      <c r="C179" s="2" t="s">
        <v>891</v>
      </c>
      <c r="D179" s="2">
        <v>45</v>
      </c>
      <c r="E179" s="2" t="s">
        <v>672</v>
      </c>
      <c r="F179" s="2" t="s">
        <v>24</v>
      </c>
      <c r="G179" s="2" t="s">
        <v>9</v>
      </c>
      <c r="H179" s="2" t="s">
        <v>3</v>
      </c>
      <c r="I179" s="2">
        <v>17</v>
      </c>
      <c r="J179" s="2">
        <v>2023</v>
      </c>
      <c r="K179" s="12">
        <v>608350</v>
      </c>
      <c r="L179" s="12">
        <v>450600</v>
      </c>
    </row>
    <row r="180" spans="1:12" x14ac:dyDescent="0.25">
      <c r="A180" s="1">
        <v>39934042100037</v>
      </c>
      <c r="B180" t="s">
        <v>934</v>
      </c>
      <c r="C180" s="2" t="s">
        <v>891</v>
      </c>
      <c r="D180" s="2">
        <v>37</v>
      </c>
      <c r="E180" s="2" t="s">
        <v>656</v>
      </c>
      <c r="F180" s="2" t="s">
        <v>24</v>
      </c>
      <c r="G180" s="2" t="s">
        <v>9</v>
      </c>
      <c r="H180" s="2" t="s">
        <v>3</v>
      </c>
      <c r="I180" s="2">
        <v>13</v>
      </c>
      <c r="J180" s="2">
        <v>2023</v>
      </c>
      <c r="K180" s="12">
        <v>633000</v>
      </c>
      <c r="L180" s="12">
        <v>402900</v>
      </c>
    </row>
    <row r="181" spans="1:12" x14ac:dyDescent="0.25">
      <c r="A181" s="1">
        <v>50872774000047</v>
      </c>
      <c r="B181" t="s">
        <v>935</v>
      </c>
      <c r="C181" s="2" t="s">
        <v>892</v>
      </c>
      <c r="D181" s="2">
        <v>45</v>
      </c>
      <c r="E181" s="2" t="s">
        <v>672</v>
      </c>
      <c r="F181" s="2" t="s">
        <v>26</v>
      </c>
      <c r="G181" s="2" t="s">
        <v>9</v>
      </c>
      <c r="H181" s="2" t="s">
        <v>3</v>
      </c>
      <c r="I181" s="2">
        <v>112</v>
      </c>
      <c r="J181" s="2">
        <v>2023</v>
      </c>
      <c r="K181" s="12">
        <v>1963620</v>
      </c>
      <c r="L181" s="12">
        <v>1239800</v>
      </c>
    </row>
    <row r="182" spans="1:12" x14ac:dyDescent="0.25">
      <c r="A182" s="1">
        <v>50919128400017</v>
      </c>
      <c r="B182" t="s">
        <v>1156</v>
      </c>
      <c r="C182" s="2" t="s">
        <v>892</v>
      </c>
      <c r="D182" s="2">
        <v>28</v>
      </c>
      <c r="E182" s="2" t="s">
        <v>638</v>
      </c>
      <c r="F182" s="2" t="s">
        <v>24</v>
      </c>
      <c r="G182" s="2" t="s">
        <v>9</v>
      </c>
      <c r="H182" s="2" t="s">
        <v>4</v>
      </c>
      <c r="I182" s="2">
        <v>19</v>
      </c>
      <c r="J182" s="2">
        <v>2023</v>
      </c>
      <c r="K182" s="12">
        <v>200000</v>
      </c>
      <c r="L182" s="12">
        <v>41000</v>
      </c>
    </row>
    <row r="183" spans="1:12" x14ac:dyDescent="0.25">
      <c r="A183" s="1">
        <v>77510094400328</v>
      </c>
      <c r="B183" t="s">
        <v>1157</v>
      </c>
      <c r="C183" s="2" t="s">
        <v>894</v>
      </c>
      <c r="D183" s="2">
        <v>28</v>
      </c>
      <c r="E183" s="2" t="s">
        <v>638</v>
      </c>
      <c r="F183" s="2" t="s">
        <v>24</v>
      </c>
      <c r="G183" s="2" t="s">
        <v>9</v>
      </c>
      <c r="H183" s="2" t="s">
        <v>4</v>
      </c>
      <c r="I183" s="2">
        <v>37</v>
      </c>
      <c r="J183" s="2">
        <v>2023</v>
      </c>
      <c r="K183" s="12">
        <v>185000</v>
      </c>
      <c r="L183" s="12">
        <v>185000</v>
      </c>
    </row>
    <row r="184" spans="1:12" x14ac:dyDescent="0.25">
      <c r="A184" s="1">
        <v>77537037200341</v>
      </c>
      <c r="B184" t="s">
        <v>936</v>
      </c>
      <c r="C184" s="2" t="s">
        <v>1072</v>
      </c>
      <c r="D184" s="2">
        <v>41</v>
      </c>
      <c r="E184" s="2" t="s">
        <v>664</v>
      </c>
      <c r="F184" s="2" t="s">
        <v>24</v>
      </c>
      <c r="G184" s="2" t="s">
        <v>9</v>
      </c>
      <c r="H184" s="2" t="s">
        <v>3</v>
      </c>
      <c r="I184" s="2">
        <v>14</v>
      </c>
      <c r="J184" s="2">
        <v>2023</v>
      </c>
      <c r="K184" s="12">
        <v>261600</v>
      </c>
      <c r="L184" s="12">
        <v>294000</v>
      </c>
    </row>
    <row r="185" spans="1:12" x14ac:dyDescent="0.25">
      <c r="A185" s="1">
        <v>77551558800405</v>
      </c>
      <c r="B185" t="s">
        <v>937</v>
      </c>
      <c r="C185" s="2" t="s">
        <v>894</v>
      </c>
      <c r="D185" s="2">
        <v>45</v>
      </c>
      <c r="E185" s="2" t="s">
        <v>672</v>
      </c>
      <c r="F185" s="2" t="s">
        <v>24</v>
      </c>
      <c r="G185" s="2" t="s">
        <v>9</v>
      </c>
      <c r="H185" s="2" t="s">
        <v>4</v>
      </c>
      <c r="I185" s="2">
        <v>25</v>
      </c>
      <c r="J185" s="2">
        <v>2023</v>
      </c>
      <c r="K185" s="12">
        <v>125000</v>
      </c>
      <c r="L185" s="12">
        <v>125000</v>
      </c>
    </row>
    <row r="186" spans="1:12" x14ac:dyDescent="0.25">
      <c r="A186" s="1">
        <v>77559395700340</v>
      </c>
      <c r="B186" t="s">
        <v>938</v>
      </c>
      <c r="C186" s="2" t="s">
        <v>894</v>
      </c>
      <c r="D186" s="2">
        <v>37</v>
      </c>
      <c r="E186" s="2" t="s">
        <v>656</v>
      </c>
      <c r="F186" s="2" t="s">
        <v>24</v>
      </c>
      <c r="G186" s="2" t="s">
        <v>9</v>
      </c>
      <c r="H186" s="2" t="s">
        <v>4</v>
      </c>
      <c r="I186" s="2">
        <v>25</v>
      </c>
      <c r="J186" s="2">
        <v>2023</v>
      </c>
      <c r="K186" s="12">
        <v>130000</v>
      </c>
      <c r="L186" s="12">
        <v>125000</v>
      </c>
    </row>
    <row r="187" spans="1:12" x14ac:dyDescent="0.25">
      <c r="A187" s="1">
        <v>77560751800450</v>
      </c>
      <c r="B187" t="s">
        <v>1158</v>
      </c>
      <c r="C187" s="2" t="s">
        <v>894</v>
      </c>
      <c r="D187" s="2">
        <v>45</v>
      </c>
      <c r="E187" s="2" t="s">
        <v>672</v>
      </c>
      <c r="F187" s="2" t="s">
        <v>24</v>
      </c>
      <c r="G187" s="2" t="s">
        <v>9</v>
      </c>
      <c r="H187" s="2" t="s">
        <v>4</v>
      </c>
      <c r="I187" s="2">
        <v>29</v>
      </c>
      <c r="J187" s="2">
        <v>2023</v>
      </c>
      <c r="K187" s="12">
        <v>183192</v>
      </c>
      <c r="L187" s="12">
        <v>145000</v>
      </c>
    </row>
    <row r="188" spans="1:12" x14ac:dyDescent="0.25">
      <c r="A188" s="1">
        <v>77562927201332</v>
      </c>
      <c r="B188" t="s">
        <v>288</v>
      </c>
      <c r="C188" s="2" t="s">
        <v>894</v>
      </c>
      <c r="D188" s="2">
        <v>61</v>
      </c>
      <c r="E188" s="2" t="s">
        <v>704</v>
      </c>
      <c r="F188" s="2" t="s">
        <v>26</v>
      </c>
      <c r="G188" s="2" t="s">
        <v>9</v>
      </c>
      <c r="H188" s="2" t="s">
        <v>897</v>
      </c>
      <c r="I188" s="2">
        <v>60</v>
      </c>
      <c r="J188" s="2">
        <v>2023</v>
      </c>
      <c r="K188" s="12">
        <v>971000</v>
      </c>
      <c r="L188" s="12">
        <v>971000</v>
      </c>
    </row>
    <row r="189" spans="1:12" x14ac:dyDescent="0.25">
      <c r="A189" s="1">
        <v>77569215500044</v>
      </c>
      <c r="B189" t="s">
        <v>1159</v>
      </c>
      <c r="C189" s="2" t="s">
        <v>894</v>
      </c>
      <c r="D189" s="2">
        <v>37</v>
      </c>
      <c r="E189" s="2" t="s">
        <v>656</v>
      </c>
      <c r="F189" s="2" t="s">
        <v>24</v>
      </c>
      <c r="G189" s="2" t="s">
        <v>9</v>
      </c>
      <c r="H189" s="2" t="s">
        <v>3</v>
      </c>
      <c r="I189" s="2">
        <v>1</v>
      </c>
      <c r="J189" s="2">
        <v>2023</v>
      </c>
      <c r="K189" s="12">
        <v>21000</v>
      </c>
      <c r="L189" s="12">
        <v>21000</v>
      </c>
    </row>
    <row r="190" spans="1:12" x14ac:dyDescent="0.25">
      <c r="A190" s="1">
        <v>78849472200036</v>
      </c>
      <c r="B190" t="s">
        <v>939</v>
      </c>
      <c r="C190" s="2" t="s">
        <v>895</v>
      </c>
      <c r="D190" s="2">
        <v>45</v>
      </c>
      <c r="E190" s="2" t="s">
        <v>672</v>
      </c>
      <c r="F190" s="2" t="s">
        <v>25</v>
      </c>
      <c r="G190" s="2" t="s">
        <v>9</v>
      </c>
      <c r="H190" s="2" t="s">
        <v>897</v>
      </c>
      <c r="I190" s="2">
        <v>44</v>
      </c>
      <c r="J190" s="2">
        <v>2023</v>
      </c>
      <c r="K190" s="12">
        <v>422810</v>
      </c>
      <c r="L190" s="12">
        <v>107700</v>
      </c>
    </row>
    <row r="191" spans="1:12" x14ac:dyDescent="0.25">
      <c r="A191" s="1">
        <v>26202077900019</v>
      </c>
      <c r="B191" t="s">
        <v>90</v>
      </c>
      <c r="C191" s="2" t="s">
        <v>892</v>
      </c>
      <c r="D191" s="2" t="s">
        <v>788</v>
      </c>
      <c r="E191" s="2" t="str">
        <f>VLOOKUP(D191,Paramètres!K:N,2,FALSE)</f>
        <v>Corse-du-Sud</v>
      </c>
      <c r="F191" s="2" t="s">
        <v>24</v>
      </c>
      <c r="G191" s="2" t="s">
        <v>10</v>
      </c>
      <c r="H191" s="2" t="s">
        <v>3</v>
      </c>
      <c r="I191" s="5">
        <v>7</v>
      </c>
      <c r="J191" s="2">
        <v>2021</v>
      </c>
      <c r="K191" s="12">
        <v>250000</v>
      </c>
      <c r="L191" s="13">
        <v>250000</v>
      </c>
    </row>
    <row r="192" spans="1:12" x14ac:dyDescent="0.25">
      <c r="A192" s="1">
        <v>31725526300087</v>
      </c>
      <c r="B192" t="s">
        <v>91</v>
      </c>
      <c r="C192" s="2" t="s">
        <v>894</v>
      </c>
      <c r="D192" s="2" t="s">
        <v>788</v>
      </c>
      <c r="E192" s="2" t="str">
        <f>VLOOKUP(D192,Paramètres!K:N,2,FALSE)</f>
        <v>Corse-du-Sud</v>
      </c>
      <c r="F192" s="2" t="s">
        <v>24</v>
      </c>
      <c r="G192" s="2" t="s">
        <v>10</v>
      </c>
      <c r="H192" s="2" t="s">
        <v>4</v>
      </c>
      <c r="I192" s="5">
        <v>8</v>
      </c>
      <c r="J192" s="2">
        <v>2021</v>
      </c>
      <c r="K192" s="12">
        <v>114017</v>
      </c>
      <c r="L192" s="13">
        <v>124017</v>
      </c>
    </row>
    <row r="193" spans="1:12" x14ac:dyDescent="0.25">
      <c r="A193" s="1">
        <v>35179213000038</v>
      </c>
      <c r="B193" t="s">
        <v>179</v>
      </c>
      <c r="C193" s="2" t="s">
        <v>892</v>
      </c>
      <c r="D193" s="2" t="s">
        <v>788</v>
      </c>
      <c r="E193" s="2" t="str">
        <f>VLOOKUP(D193,Paramètres!K:N,2,FALSE)</f>
        <v>Corse-du-Sud</v>
      </c>
      <c r="F193" s="2" t="s">
        <v>24</v>
      </c>
      <c r="G193" s="2" t="s">
        <v>10</v>
      </c>
      <c r="H193" s="2" t="s">
        <v>3</v>
      </c>
      <c r="I193" s="5">
        <v>26</v>
      </c>
      <c r="J193" s="2">
        <v>2021</v>
      </c>
      <c r="K193" s="12">
        <v>182150</v>
      </c>
      <c r="L193" s="13">
        <v>125000</v>
      </c>
    </row>
    <row r="194" spans="1:12" x14ac:dyDescent="0.25">
      <c r="A194" s="1">
        <v>78299184800147</v>
      </c>
      <c r="B194" t="s">
        <v>204</v>
      </c>
      <c r="C194" s="2" t="s">
        <v>894</v>
      </c>
      <c r="D194" s="2" t="s">
        <v>788</v>
      </c>
      <c r="E194" s="2" t="str">
        <f>VLOOKUP(D194,Paramètres!K:N,2,FALSE)</f>
        <v>Corse-du-Sud</v>
      </c>
      <c r="F194" s="2" t="s">
        <v>24</v>
      </c>
      <c r="G194" s="2" t="s">
        <v>10</v>
      </c>
      <c r="H194" s="2" t="s">
        <v>3</v>
      </c>
      <c r="I194" s="5">
        <v>8</v>
      </c>
      <c r="J194" s="2">
        <v>2021</v>
      </c>
      <c r="K194" s="12">
        <v>250820</v>
      </c>
      <c r="L194" s="13">
        <v>125000</v>
      </c>
    </row>
    <row r="195" spans="1:12" x14ac:dyDescent="0.25">
      <c r="A195" s="1">
        <v>79017725700017</v>
      </c>
      <c r="B195" t="s">
        <v>203</v>
      </c>
      <c r="C195" s="2" t="s">
        <v>892</v>
      </c>
      <c r="D195" s="2" t="s">
        <v>788</v>
      </c>
      <c r="E195" s="2" t="str">
        <f>VLOOKUP(D195,Paramètres!K:N,2,FALSE)</f>
        <v>Corse-du-Sud</v>
      </c>
      <c r="F195" s="2" t="s">
        <v>24</v>
      </c>
      <c r="G195" s="2" t="s">
        <v>10</v>
      </c>
      <c r="H195" s="2" t="s">
        <v>4</v>
      </c>
      <c r="I195" s="5">
        <v>7</v>
      </c>
      <c r="J195" s="2">
        <v>2021</v>
      </c>
      <c r="K195" s="12">
        <v>325000</v>
      </c>
      <c r="L195" s="13">
        <v>125000</v>
      </c>
    </row>
    <row r="196" spans="1:12" x14ac:dyDescent="0.25">
      <c r="A196" s="1">
        <v>82750059600016</v>
      </c>
      <c r="B196" t="s">
        <v>92</v>
      </c>
      <c r="C196" s="2" t="s">
        <v>891</v>
      </c>
      <c r="D196" s="2" t="s">
        <v>788</v>
      </c>
      <c r="E196" s="2" t="str">
        <f>VLOOKUP(D196,Paramètres!K:N,2,FALSE)</f>
        <v>Corse-du-Sud</v>
      </c>
      <c r="F196" s="2" t="s">
        <v>24</v>
      </c>
      <c r="G196" s="2" t="s">
        <v>10</v>
      </c>
      <c r="H196" s="2" t="s">
        <v>4</v>
      </c>
      <c r="I196" s="5">
        <v>7</v>
      </c>
      <c r="J196" s="2">
        <v>2021</v>
      </c>
      <c r="K196" s="12">
        <v>204461</v>
      </c>
      <c r="L196" s="13">
        <v>125000</v>
      </c>
    </row>
    <row r="197" spans="1:12" x14ac:dyDescent="0.25">
      <c r="A197" s="1">
        <v>30752392800140</v>
      </c>
      <c r="B197" t="s">
        <v>940</v>
      </c>
      <c r="C197" s="2" t="s">
        <v>894</v>
      </c>
      <c r="D197" s="2" t="s">
        <v>943</v>
      </c>
      <c r="E197" s="2" t="s">
        <v>622</v>
      </c>
      <c r="F197" s="2" t="s">
        <v>24</v>
      </c>
      <c r="G197" s="2" t="s">
        <v>10</v>
      </c>
      <c r="H197" s="2" t="s">
        <v>3</v>
      </c>
      <c r="I197" s="2">
        <v>12</v>
      </c>
      <c r="J197" s="2">
        <v>2023</v>
      </c>
      <c r="K197" s="12">
        <v>592000</v>
      </c>
      <c r="L197" s="12">
        <v>397000</v>
      </c>
    </row>
    <row r="198" spans="1:12" x14ac:dyDescent="0.25">
      <c r="A198" s="1">
        <v>31306392700013</v>
      </c>
      <c r="B198" t="s">
        <v>941</v>
      </c>
      <c r="C198" s="2" t="s">
        <v>891</v>
      </c>
      <c r="D198" s="2" t="s">
        <v>944</v>
      </c>
      <c r="E198" s="2" t="s">
        <v>624</v>
      </c>
      <c r="F198" s="2" t="s">
        <v>24</v>
      </c>
      <c r="G198" s="2" t="s">
        <v>10</v>
      </c>
      <c r="H198" s="2" t="s">
        <v>3</v>
      </c>
      <c r="I198" s="2">
        <v>5</v>
      </c>
      <c r="J198" s="2">
        <v>2023</v>
      </c>
      <c r="K198" s="12">
        <v>279660</v>
      </c>
      <c r="L198" s="12">
        <v>279660</v>
      </c>
    </row>
    <row r="199" spans="1:12" x14ac:dyDescent="0.25">
      <c r="A199" s="1">
        <v>78299184800147</v>
      </c>
      <c r="B199" t="s">
        <v>942</v>
      </c>
      <c r="C199" s="2" t="s">
        <v>894</v>
      </c>
      <c r="D199" s="2" t="s">
        <v>943</v>
      </c>
      <c r="E199" s="2" t="s">
        <v>622</v>
      </c>
      <c r="F199" s="2" t="s">
        <v>24</v>
      </c>
      <c r="G199" s="2" t="s">
        <v>10</v>
      </c>
      <c r="H199" s="2" t="s">
        <v>3</v>
      </c>
      <c r="I199" s="2">
        <v>4</v>
      </c>
      <c r="J199" s="2">
        <v>2023</v>
      </c>
      <c r="K199" s="12">
        <v>124000</v>
      </c>
      <c r="L199" s="12">
        <v>99000</v>
      </c>
    </row>
    <row r="200" spans="1:12" x14ac:dyDescent="0.25">
      <c r="A200" s="1">
        <v>13002433400018</v>
      </c>
      <c r="B200" t="s">
        <v>105</v>
      </c>
      <c r="C200" s="2" t="s">
        <v>891</v>
      </c>
      <c r="D200" s="2" t="s">
        <v>841</v>
      </c>
      <c r="E200" s="2" t="str">
        <f>VLOOKUP(D200,Paramètres!K:N,2,FALSE)</f>
        <v>Meuse</v>
      </c>
      <c r="F200" s="2" t="s">
        <v>24</v>
      </c>
      <c r="G200" s="2" t="s">
        <v>11</v>
      </c>
      <c r="H200" s="2" t="s">
        <v>4</v>
      </c>
      <c r="I200" s="1">
        <v>14</v>
      </c>
      <c r="J200" s="2">
        <v>2021</v>
      </c>
      <c r="K200" s="12">
        <v>900000</v>
      </c>
      <c r="L200" s="13">
        <v>420000</v>
      </c>
    </row>
    <row r="201" spans="1:12" x14ac:dyDescent="0.25">
      <c r="A201" s="1">
        <v>20002944500109</v>
      </c>
      <c r="B201" t="s">
        <v>109</v>
      </c>
      <c r="C201" s="2" t="s">
        <v>891</v>
      </c>
      <c r="D201" s="2" t="s">
        <v>871</v>
      </c>
      <c r="E201" s="2" t="str">
        <f>VLOOKUP(D201,Paramètres!K:N,2,FALSE)</f>
        <v>Vosges</v>
      </c>
      <c r="F201" s="2" t="s">
        <v>24</v>
      </c>
      <c r="G201" s="2" t="s">
        <v>11</v>
      </c>
      <c r="H201" s="2" t="s">
        <v>4</v>
      </c>
      <c r="I201" s="1">
        <v>18</v>
      </c>
      <c r="J201" s="2">
        <v>2021</v>
      </c>
      <c r="K201" s="12">
        <v>351870.02</v>
      </c>
      <c r="L201" s="13">
        <v>345000</v>
      </c>
    </row>
    <row r="202" spans="1:12" x14ac:dyDescent="0.25">
      <c r="A202" s="1">
        <v>20004216600013</v>
      </c>
      <c r="B202" t="s">
        <v>107</v>
      </c>
      <c r="C202" s="2" t="s">
        <v>891</v>
      </c>
      <c r="D202" s="2" t="s">
        <v>840</v>
      </c>
      <c r="E202" s="2" t="str">
        <f>VLOOKUP(D202,Paramètres!K:N,2,FALSE)</f>
        <v>Meurthe-et-Moselle</v>
      </c>
      <c r="F202" s="2" t="s">
        <v>24</v>
      </c>
      <c r="G202" s="2" t="s">
        <v>11</v>
      </c>
      <c r="H202" s="2" t="s">
        <v>3</v>
      </c>
      <c r="I202" s="1">
        <v>29</v>
      </c>
      <c r="J202" s="2">
        <v>2021</v>
      </c>
      <c r="K202" s="12">
        <v>1305000</v>
      </c>
      <c r="L202" s="13">
        <v>725000</v>
      </c>
    </row>
    <row r="203" spans="1:12" x14ac:dyDescent="0.25">
      <c r="A203" s="1">
        <v>20008438200015</v>
      </c>
      <c r="B203" t="s">
        <v>95</v>
      </c>
      <c r="C203" s="2" t="s">
        <v>894</v>
      </c>
      <c r="D203" s="2" t="s">
        <v>841</v>
      </c>
      <c r="E203" s="2" t="str">
        <f>VLOOKUP(D203,Paramètres!K:N,2,FALSE)</f>
        <v>Meuse</v>
      </c>
      <c r="F203" s="2" t="s">
        <v>24</v>
      </c>
      <c r="G203" s="2" t="s">
        <v>11</v>
      </c>
      <c r="H203" s="2" t="s">
        <v>3</v>
      </c>
      <c r="I203" s="2">
        <v>38</v>
      </c>
      <c r="J203" s="2">
        <v>2021</v>
      </c>
      <c r="K203" s="12">
        <f>304406+115000</f>
        <v>419406</v>
      </c>
      <c r="L203" s="13">
        <f>300000+115000</f>
        <v>415000</v>
      </c>
    </row>
    <row r="204" spans="1:12" x14ac:dyDescent="0.25">
      <c r="A204" s="1">
        <v>26510005700065</v>
      </c>
      <c r="B204" t="s">
        <v>96</v>
      </c>
      <c r="C204" s="2" t="s">
        <v>891</v>
      </c>
      <c r="D204" s="2" t="s">
        <v>837</v>
      </c>
      <c r="E204" s="2" t="str">
        <f>VLOOKUP(D204,Paramètres!K:N,2,FALSE)</f>
        <v>Marne</v>
      </c>
      <c r="F204" s="2" t="s">
        <v>24</v>
      </c>
      <c r="G204" s="2" t="s">
        <v>11</v>
      </c>
      <c r="H204" s="2" t="s">
        <v>4</v>
      </c>
      <c r="I204" s="2">
        <v>19</v>
      </c>
      <c r="J204" s="2">
        <v>2021</v>
      </c>
      <c r="K204" s="12">
        <v>423307</v>
      </c>
      <c r="L204" s="13">
        <v>310000</v>
      </c>
    </row>
    <row r="205" spans="1:12" x14ac:dyDescent="0.25">
      <c r="A205" s="1">
        <v>34841773400012</v>
      </c>
      <c r="B205" t="s">
        <v>103</v>
      </c>
      <c r="C205" s="2" t="s">
        <v>894</v>
      </c>
      <c r="D205" s="2" t="s">
        <v>840</v>
      </c>
      <c r="E205" s="2" t="str">
        <f>VLOOKUP(D205,Paramètres!K:N,2,FALSE)</f>
        <v>Meurthe-et-Moselle</v>
      </c>
      <c r="F205" s="2" t="s">
        <v>24</v>
      </c>
      <c r="G205" s="2" t="s">
        <v>11</v>
      </c>
      <c r="H205" s="2" t="s">
        <v>4</v>
      </c>
      <c r="I205" s="1">
        <v>18</v>
      </c>
      <c r="J205" s="2">
        <v>2021</v>
      </c>
      <c r="K205" s="12">
        <v>535000</v>
      </c>
      <c r="L205" s="13">
        <v>280000</v>
      </c>
    </row>
    <row r="206" spans="1:12" x14ac:dyDescent="0.25">
      <c r="A206" s="1">
        <v>38449328400374</v>
      </c>
      <c r="B206" t="s">
        <v>100</v>
      </c>
      <c r="C206" s="2" t="s">
        <v>894</v>
      </c>
      <c r="D206" s="2" t="s">
        <v>853</v>
      </c>
      <c r="E206" s="2" t="str">
        <f>VLOOKUP(D206,Paramètres!K:N,2,FALSE)</f>
        <v>Bas-Rhin</v>
      </c>
      <c r="F206" s="2" t="s">
        <v>24</v>
      </c>
      <c r="G206" s="2" t="s">
        <v>11</v>
      </c>
      <c r="H206" s="2" t="s">
        <v>4</v>
      </c>
      <c r="I206" s="1">
        <v>35</v>
      </c>
      <c r="J206" s="2">
        <v>2021</v>
      </c>
      <c r="K206" s="12">
        <v>135230</v>
      </c>
      <c r="L206" s="13">
        <v>130000</v>
      </c>
    </row>
    <row r="207" spans="1:12" x14ac:dyDescent="0.25">
      <c r="A207" s="1">
        <v>40434457400094</v>
      </c>
      <c r="B207" t="s">
        <v>110</v>
      </c>
      <c r="C207" s="2" t="s">
        <v>894</v>
      </c>
      <c r="D207" s="2" t="s">
        <v>838</v>
      </c>
      <c r="E207" s="2" t="str">
        <f>VLOOKUP(D207,Paramètres!K:N,2,FALSE)</f>
        <v>Haute-Marne</v>
      </c>
      <c r="F207" s="2" t="s">
        <v>24</v>
      </c>
      <c r="G207" s="2" t="s">
        <v>11</v>
      </c>
      <c r="H207" s="2" t="s">
        <v>4</v>
      </c>
      <c r="I207" s="1">
        <v>16</v>
      </c>
      <c r="J207" s="2">
        <v>2021</v>
      </c>
      <c r="K207" s="12">
        <v>468087.96</v>
      </c>
      <c r="L207" s="13">
        <v>455000</v>
      </c>
    </row>
    <row r="208" spans="1:12" x14ac:dyDescent="0.25">
      <c r="A208" s="1">
        <v>50916848000010</v>
      </c>
      <c r="B208" t="s">
        <v>93</v>
      </c>
      <c r="C208" s="2" t="s">
        <v>892</v>
      </c>
      <c r="D208" s="2" t="s">
        <v>854</v>
      </c>
      <c r="E208" s="2" t="str">
        <f>VLOOKUP(D208,Paramètres!K:N,2,FALSE)</f>
        <v>Haut-Rhin</v>
      </c>
      <c r="F208" s="2" t="s">
        <v>24</v>
      </c>
      <c r="G208" s="2" t="s">
        <v>11</v>
      </c>
      <c r="H208" s="2" t="s">
        <v>4</v>
      </c>
      <c r="I208" s="1">
        <v>30</v>
      </c>
      <c r="J208" s="2">
        <v>2021</v>
      </c>
      <c r="K208" s="12">
        <v>849750</v>
      </c>
      <c r="L208" s="13">
        <v>345000</v>
      </c>
    </row>
    <row r="209" spans="1:12" x14ac:dyDescent="0.25">
      <c r="A209" s="1">
        <v>77555526100186</v>
      </c>
      <c r="B209" t="s">
        <v>102</v>
      </c>
      <c r="C209" s="2" t="s">
        <v>894</v>
      </c>
      <c r="D209" s="2" t="s">
        <v>795</v>
      </c>
      <c r="E209" s="2" t="str">
        <f>VLOOKUP(D209,Paramètres!K:N,2,FALSE)</f>
        <v>Aube</v>
      </c>
      <c r="F209" s="2" t="s">
        <v>24</v>
      </c>
      <c r="G209" s="2" t="s">
        <v>11</v>
      </c>
      <c r="H209" s="2" t="s">
        <v>3</v>
      </c>
      <c r="I209" s="1">
        <v>36</v>
      </c>
      <c r="J209" s="2">
        <v>2021</v>
      </c>
      <c r="K209" s="12">
        <v>750000</v>
      </c>
      <c r="L209" s="13">
        <v>750000</v>
      </c>
    </row>
    <row r="210" spans="1:12" x14ac:dyDescent="0.25">
      <c r="A210" s="1">
        <v>77561271600149</v>
      </c>
      <c r="B210" t="s">
        <v>114</v>
      </c>
      <c r="C210" s="2" t="s">
        <v>894</v>
      </c>
      <c r="D210" s="2" t="s">
        <v>837</v>
      </c>
      <c r="E210" s="2" t="str">
        <f>VLOOKUP(D210,Paramètres!K:N,2,FALSE)</f>
        <v>Marne</v>
      </c>
      <c r="F210" s="2" t="s">
        <v>24</v>
      </c>
      <c r="G210" s="2" t="s">
        <v>11</v>
      </c>
      <c r="H210" s="2" t="s">
        <v>3</v>
      </c>
      <c r="I210" s="1">
        <v>40</v>
      </c>
      <c r="J210" s="2">
        <v>2021</v>
      </c>
      <c r="K210" s="12">
        <v>978325</v>
      </c>
      <c r="L210" s="13">
        <v>883710</v>
      </c>
    </row>
    <row r="211" spans="1:12" x14ac:dyDescent="0.25">
      <c r="A211" s="1">
        <v>77561531300522</v>
      </c>
      <c r="B211" t="s">
        <v>111</v>
      </c>
      <c r="C211" s="2" t="s">
        <v>894</v>
      </c>
      <c r="D211" s="2" t="s">
        <v>840</v>
      </c>
      <c r="E211" s="2" t="str">
        <f>VLOOKUP(D211,Paramètres!K:N,2,FALSE)</f>
        <v>Meurthe-et-Moselle</v>
      </c>
      <c r="F211" s="2" t="s">
        <v>24</v>
      </c>
      <c r="G211" s="2" t="s">
        <v>11</v>
      </c>
      <c r="H211" s="2" t="s">
        <v>4</v>
      </c>
      <c r="I211" s="1">
        <v>25</v>
      </c>
      <c r="J211" s="2">
        <v>2021</v>
      </c>
      <c r="K211" s="12">
        <v>250000</v>
      </c>
      <c r="L211" s="13">
        <v>265000</v>
      </c>
    </row>
    <row r="212" spans="1:12" x14ac:dyDescent="0.25">
      <c r="A212" s="1">
        <v>77561559400592</v>
      </c>
      <c r="B212" t="s">
        <v>104</v>
      </c>
      <c r="C212" s="2" t="s">
        <v>894</v>
      </c>
      <c r="D212" s="2" t="s">
        <v>840</v>
      </c>
      <c r="E212" s="2" t="str">
        <f>VLOOKUP(D212,Paramètres!K:N,2,FALSE)</f>
        <v>Meurthe-et-Moselle</v>
      </c>
      <c r="F212" s="2" t="s">
        <v>24</v>
      </c>
      <c r="G212" s="2" t="s">
        <v>11</v>
      </c>
      <c r="H212" s="2" t="s">
        <v>4</v>
      </c>
      <c r="I212" s="1">
        <v>44</v>
      </c>
      <c r="J212" s="2">
        <v>2021</v>
      </c>
      <c r="K212" s="12">
        <v>122960</v>
      </c>
      <c r="L212" s="13">
        <v>120000</v>
      </c>
    </row>
    <row r="213" spans="1:12" x14ac:dyDescent="0.25">
      <c r="A213" s="1">
        <v>77561659200017</v>
      </c>
      <c r="B213" t="s">
        <v>94</v>
      </c>
      <c r="C213" s="2" t="s">
        <v>894</v>
      </c>
      <c r="D213" s="2" t="s">
        <v>841</v>
      </c>
      <c r="E213" s="2" t="str">
        <f>VLOOKUP(D213,Paramètres!K:N,2,FALSE)</f>
        <v>Meuse</v>
      </c>
      <c r="F213" s="2" t="s">
        <v>24</v>
      </c>
      <c r="G213" s="2" t="s">
        <v>11</v>
      </c>
      <c r="H213" s="2" t="s">
        <v>4</v>
      </c>
      <c r="I213" s="1">
        <v>21</v>
      </c>
      <c r="J213" s="2">
        <v>2021</v>
      </c>
      <c r="K213" s="12">
        <v>78186</v>
      </c>
      <c r="L213" s="13">
        <v>80000</v>
      </c>
    </row>
    <row r="214" spans="1:12" x14ac:dyDescent="0.25">
      <c r="A214" s="1">
        <v>77561815000640</v>
      </c>
      <c r="B214" t="s">
        <v>106</v>
      </c>
      <c r="C214" s="2" t="s">
        <v>891</v>
      </c>
      <c r="D214" s="2" t="s">
        <v>843</v>
      </c>
      <c r="E214" s="2" t="str">
        <f>VLOOKUP(D214,Paramètres!K:N,2,FALSE)</f>
        <v>Moselle</v>
      </c>
      <c r="F214" s="2" t="s">
        <v>24</v>
      </c>
      <c r="G214" s="2" t="s">
        <v>11</v>
      </c>
      <c r="H214" s="2" t="s">
        <v>4</v>
      </c>
      <c r="I214" s="1">
        <v>30</v>
      </c>
      <c r="J214" s="2">
        <v>2021</v>
      </c>
      <c r="K214" s="12">
        <v>300000</v>
      </c>
      <c r="L214" s="13">
        <v>300000</v>
      </c>
    </row>
    <row r="215" spans="1:12" x14ac:dyDescent="0.25">
      <c r="A215" s="1">
        <v>77561868900290</v>
      </c>
      <c r="B215" t="s">
        <v>101</v>
      </c>
      <c r="C215" s="2" t="s">
        <v>894</v>
      </c>
      <c r="D215" s="2" t="s">
        <v>843</v>
      </c>
      <c r="E215" s="2" t="str">
        <f>VLOOKUP(D215,Paramètres!K:N,2,FALSE)</f>
        <v>Moselle</v>
      </c>
      <c r="F215" s="2" t="s">
        <v>24</v>
      </c>
      <c r="G215" s="2" t="s">
        <v>11</v>
      </c>
      <c r="H215" s="2" t="s">
        <v>4</v>
      </c>
      <c r="I215" s="1">
        <v>22</v>
      </c>
      <c r="J215" s="2">
        <v>2021</v>
      </c>
      <c r="K215" s="12">
        <v>295000</v>
      </c>
      <c r="L215" s="13">
        <v>300000</v>
      </c>
    </row>
    <row r="216" spans="1:12" x14ac:dyDescent="0.25">
      <c r="A216" s="1">
        <v>77561911700168</v>
      </c>
      <c r="B216" t="s">
        <v>112</v>
      </c>
      <c r="C216" s="2" t="s">
        <v>894</v>
      </c>
      <c r="D216" s="2" t="s">
        <v>843</v>
      </c>
      <c r="E216" s="2" t="str">
        <f>VLOOKUP(D216,Paramètres!K:N,2,FALSE)</f>
        <v>Moselle</v>
      </c>
      <c r="F216" s="2" t="s">
        <v>24</v>
      </c>
      <c r="G216" s="2" t="s">
        <v>11</v>
      </c>
      <c r="H216" s="2" t="s">
        <v>3</v>
      </c>
      <c r="I216" s="1">
        <v>18</v>
      </c>
      <c r="J216" s="2">
        <v>2021</v>
      </c>
      <c r="K216" s="12">
        <v>475000</v>
      </c>
      <c r="L216" s="13">
        <v>450000</v>
      </c>
    </row>
    <row r="217" spans="1:12" x14ac:dyDescent="0.25">
      <c r="A217" s="1">
        <v>77564206900535</v>
      </c>
      <c r="B217" t="s">
        <v>98</v>
      </c>
      <c r="C217" s="2" t="s">
        <v>891</v>
      </c>
      <c r="D217" s="2" t="s">
        <v>853</v>
      </c>
      <c r="E217" s="2" t="str">
        <f>VLOOKUP(D217,Paramètres!K:N,2,FALSE)</f>
        <v>Bas-Rhin</v>
      </c>
      <c r="F217" s="2" t="s">
        <v>24</v>
      </c>
      <c r="G217" s="2" t="s">
        <v>11</v>
      </c>
      <c r="H217" s="2" t="s">
        <v>4</v>
      </c>
      <c r="I217" s="1">
        <v>18</v>
      </c>
      <c r="J217" s="2">
        <v>2021</v>
      </c>
      <c r="K217" s="12">
        <f>180000+45000</f>
        <v>225000</v>
      </c>
      <c r="L217" s="13">
        <f>180000+45000</f>
        <v>225000</v>
      </c>
    </row>
    <row r="218" spans="1:12" x14ac:dyDescent="0.25">
      <c r="A218" s="1">
        <v>77568531600017</v>
      </c>
      <c r="B218" t="s">
        <v>113</v>
      </c>
      <c r="C218" s="2" t="s">
        <v>892</v>
      </c>
      <c r="D218" s="2" t="s">
        <v>576</v>
      </c>
      <c r="E218" s="2" t="str">
        <f>VLOOKUP(D218,Paramètres!K:N,2,FALSE)</f>
        <v>Paris</v>
      </c>
      <c r="F218" s="2" t="s">
        <v>25</v>
      </c>
      <c r="G218" s="2" t="s">
        <v>11</v>
      </c>
      <c r="H218" s="2" t="s">
        <v>4</v>
      </c>
      <c r="I218" s="1">
        <v>19</v>
      </c>
      <c r="J218" s="2">
        <v>2021</v>
      </c>
      <c r="K218" s="12">
        <v>290000</v>
      </c>
      <c r="L218" s="13">
        <v>190000</v>
      </c>
    </row>
    <row r="219" spans="1:12" x14ac:dyDescent="0.25">
      <c r="A219" s="1">
        <v>78001412200011</v>
      </c>
      <c r="B219" t="s">
        <v>97</v>
      </c>
      <c r="C219" s="2" t="s">
        <v>894</v>
      </c>
      <c r="D219" s="2" t="s">
        <v>843</v>
      </c>
      <c r="E219" s="2" t="str">
        <f>VLOOKUP(D219,Paramètres!K:N,2,FALSE)</f>
        <v>Moselle</v>
      </c>
      <c r="F219" s="2" t="s">
        <v>24</v>
      </c>
      <c r="G219" s="2" t="s">
        <v>11</v>
      </c>
      <c r="H219" s="2" t="s">
        <v>4</v>
      </c>
      <c r="I219" s="1">
        <v>15</v>
      </c>
      <c r="J219" s="2">
        <v>2021</v>
      </c>
      <c r="K219" s="12">
        <v>550000</v>
      </c>
      <c r="L219" s="13">
        <v>300000</v>
      </c>
    </row>
    <row r="220" spans="1:12" x14ac:dyDescent="0.25">
      <c r="A220" s="1">
        <v>78025497500029</v>
      </c>
      <c r="B220" t="s">
        <v>108</v>
      </c>
      <c r="C220" s="2" t="s">
        <v>891</v>
      </c>
      <c r="D220" s="2" t="s">
        <v>786</v>
      </c>
      <c r="E220" s="2" t="str">
        <f>VLOOKUP(D220,Paramètres!K:N,2,FALSE)</f>
        <v>Ardennes</v>
      </c>
      <c r="F220" s="2" t="s">
        <v>24</v>
      </c>
      <c r="G220" s="2" t="s">
        <v>11</v>
      </c>
      <c r="H220" s="2" t="s">
        <v>4</v>
      </c>
      <c r="I220" s="1">
        <v>33</v>
      </c>
      <c r="J220" s="2">
        <v>2021</v>
      </c>
      <c r="K220" s="12">
        <v>675000</v>
      </c>
      <c r="L220" s="13">
        <v>450000</v>
      </c>
    </row>
    <row r="221" spans="1:12" x14ac:dyDescent="0.25">
      <c r="A221" s="1" t="s">
        <v>126</v>
      </c>
      <c r="B221" t="s">
        <v>99</v>
      </c>
      <c r="C221" s="2" t="s">
        <v>894</v>
      </c>
      <c r="D221" s="2" t="s">
        <v>854</v>
      </c>
      <c r="E221" s="2" t="str">
        <f>VLOOKUP(D221,Paramètres!K:N,2,FALSE)</f>
        <v>Haut-Rhin</v>
      </c>
      <c r="F221" s="2" t="s">
        <v>24</v>
      </c>
      <c r="G221" s="2" t="s">
        <v>11</v>
      </c>
      <c r="H221" s="2" t="s">
        <v>4</v>
      </c>
      <c r="I221" s="1">
        <v>34</v>
      </c>
      <c r="J221" s="2">
        <v>2021</v>
      </c>
      <c r="K221" s="12">
        <v>300000</v>
      </c>
      <c r="L221" s="13">
        <v>230000</v>
      </c>
    </row>
    <row r="222" spans="1:12" x14ac:dyDescent="0.25">
      <c r="A222" s="1">
        <v>20008438200015</v>
      </c>
      <c r="B222" t="s">
        <v>95</v>
      </c>
      <c r="C222" s="2" t="s">
        <v>896</v>
      </c>
      <c r="D222" s="2" t="s">
        <v>841</v>
      </c>
      <c r="E222" s="2" t="str">
        <f>VLOOKUP(D222,Paramètres!K:N,2,FALSE)</f>
        <v>Meuse</v>
      </c>
      <c r="F222" s="2" t="s">
        <v>24</v>
      </c>
      <c r="G222" s="2" t="s">
        <v>11</v>
      </c>
      <c r="H222" s="2" t="s">
        <v>3</v>
      </c>
      <c r="I222" s="1">
        <v>20</v>
      </c>
      <c r="J222" s="2">
        <v>2022</v>
      </c>
      <c r="K222" s="12">
        <v>67243</v>
      </c>
      <c r="L222" s="13">
        <v>67243</v>
      </c>
    </row>
    <row r="223" spans="1:12" x14ac:dyDescent="0.25">
      <c r="A223" s="1">
        <v>26540150500010</v>
      </c>
      <c r="B223" t="s">
        <v>118</v>
      </c>
      <c r="C223" s="2" t="s">
        <v>894</v>
      </c>
      <c r="D223" s="2" t="s">
        <v>840</v>
      </c>
      <c r="E223" s="2" t="str">
        <f>VLOOKUP(D223,Paramètres!K:N,2,FALSE)</f>
        <v>Meurthe-et-Moselle</v>
      </c>
      <c r="F223" s="2" t="s">
        <v>24</v>
      </c>
      <c r="G223" s="2" t="s">
        <v>11</v>
      </c>
      <c r="H223" s="2" t="s">
        <v>4</v>
      </c>
      <c r="I223" s="1">
        <v>33</v>
      </c>
      <c r="J223" s="2">
        <v>2022</v>
      </c>
      <c r="K223" s="12">
        <v>165000</v>
      </c>
      <c r="L223" s="13">
        <v>165000</v>
      </c>
    </row>
    <row r="224" spans="1:12" x14ac:dyDescent="0.25">
      <c r="A224" s="1">
        <v>26670015200017</v>
      </c>
      <c r="B224" t="s">
        <v>117</v>
      </c>
      <c r="C224" s="2" t="s">
        <v>891</v>
      </c>
      <c r="D224" s="2" t="s">
        <v>853</v>
      </c>
      <c r="E224" s="2" t="str">
        <f>VLOOKUP(D224,Paramètres!K:N,2,FALSE)</f>
        <v>Bas-Rhin</v>
      </c>
      <c r="F224" s="2" t="s">
        <v>24</v>
      </c>
      <c r="G224" s="2" t="s">
        <v>11</v>
      </c>
      <c r="H224" s="2" t="s">
        <v>4</v>
      </c>
      <c r="I224" s="1">
        <v>25</v>
      </c>
      <c r="J224" s="2">
        <v>2022</v>
      </c>
      <c r="K224" s="12">
        <v>945000</v>
      </c>
      <c r="L224" s="13">
        <v>448324</v>
      </c>
    </row>
    <row r="225" spans="1:12" x14ac:dyDescent="0.25">
      <c r="A225" s="1">
        <v>32364952500256</v>
      </c>
      <c r="B225" t="s">
        <v>125</v>
      </c>
      <c r="C225" s="2" t="s">
        <v>891</v>
      </c>
      <c r="D225" s="2" t="s">
        <v>579</v>
      </c>
      <c r="E225" s="2" t="str">
        <f>VLOOKUP(D225,Paramètres!K:N,2,FALSE)</f>
        <v>Hauts-de-Seine</v>
      </c>
      <c r="F225" s="2" t="s">
        <v>26</v>
      </c>
      <c r="G225" s="2" t="s">
        <v>11</v>
      </c>
      <c r="H225" s="2" t="s">
        <v>4</v>
      </c>
      <c r="I225" s="1">
        <v>54</v>
      </c>
      <c r="J225" s="2">
        <v>2022</v>
      </c>
      <c r="K225" s="12">
        <v>264641</v>
      </c>
      <c r="L225" s="13">
        <v>253000</v>
      </c>
    </row>
    <row r="226" spans="1:12" x14ac:dyDescent="0.25">
      <c r="A226" s="1">
        <v>40809011600232</v>
      </c>
      <c r="B226" t="s">
        <v>121</v>
      </c>
      <c r="C226" s="2" t="s">
        <v>891</v>
      </c>
      <c r="D226" s="2" t="s">
        <v>854</v>
      </c>
      <c r="E226" s="2" t="str">
        <f>VLOOKUP(D226,Paramètres!K:N,2,FALSE)</f>
        <v>Haut-Rhin</v>
      </c>
      <c r="F226" s="2" t="s">
        <v>24</v>
      </c>
      <c r="G226" s="2" t="s">
        <v>11</v>
      </c>
      <c r="H226" s="2" t="s">
        <v>3</v>
      </c>
      <c r="I226" s="1">
        <v>22</v>
      </c>
      <c r="J226" s="2">
        <v>2022</v>
      </c>
      <c r="K226" s="12">
        <v>587993</v>
      </c>
      <c r="L226" s="13">
        <v>587993</v>
      </c>
    </row>
    <row r="227" spans="1:12" x14ac:dyDescent="0.25">
      <c r="A227" s="1">
        <v>49481888300022</v>
      </c>
      <c r="B227" t="s">
        <v>124</v>
      </c>
      <c r="C227" s="2" t="s">
        <v>892</v>
      </c>
      <c r="D227" s="2" t="s">
        <v>854</v>
      </c>
      <c r="E227" s="2" t="str">
        <f>VLOOKUP(D227,Paramètres!K:N,2,FALSE)</f>
        <v>Haut-Rhin</v>
      </c>
      <c r="F227" s="2" t="s">
        <v>25</v>
      </c>
      <c r="G227" s="2" t="s">
        <v>11</v>
      </c>
      <c r="H227" s="2" t="s">
        <v>3</v>
      </c>
      <c r="I227" s="1">
        <v>31</v>
      </c>
      <c r="J227" s="2">
        <v>2022</v>
      </c>
      <c r="K227" s="12">
        <v>590000</v>
      </c>
      <c r="L227" s="13">
        <v>540700</v>
      </c>
    </row>
    <row r="228" spans="1:12" x14ac:dyDescent="0.25">
      <c r="A228" s="1">
        <v>49919805900010</v>
      </c>
      <c r="B228" t="s">
        <v>116</v>
      </c>
      <c r="C228" s="2" t="s">
        <v>891</v>
      </c>
      <c r="D228" s="2" t="s">
        <v>843</v>
      </c>
      <c r="E228" s="2" t="str">
        <f>VLOOKUP(D228,Paramètres!K:N,2,FALSE)</f>
        <v>Moselle</v>
      </c>
      <c r="F228" s="2" t="s">
        <v>24</v>
      </c>
      <c r="G228" s="2" t="s">
        <v>11</v>
      </c>
      <c r="H228" s="2" t="s">
        <v>4</v>
      </c>
      <c r="I228" s="1">
        <v>16</v>
      </c>
      <c r="J228" s="2">
        <v>2022</v>
      </c>
      <c r="K228" s="12">
        <v>353999</v>
      </c>
      <c r="L228" s="13">
        <v>324673</v>
      </c>
    </row>
    <row r="229" spans="1:12" x14ac:dyDescent="0.25">
      <c r="A229" s="1">
        <v>77561815000640</v>
      </c>
      <c r="B229" t="s">
        <v>106</v>
      </c>
      <c r="C229" s="2" t="s">
        <v>891</v>
      </c>
      <c r="D229" s="2" t="s">
        <v>843</v>
      </c>
      <c r="E229" s="2" t="str">
        <f>VLOOKUP(D229,Paramètres!K:N,2,FALSE)</f>
        <v>Moselle</v>
      </c>
      <c r="F229" s="2" t="s">
        <v>25</v>
      </c>
      <c r="G229" s="2" t="s">
        <v>11</v>
      </c>
      <c r="H229" s="2" t="s">
        <v>4</v>
      </c>
      <c r="I229" s="1">
        <v>40</v>
      </c>
      <c r="J229" s="2">
        <v>2022</v>
      </c>
      <c r="K229" s="12">
        <v>200000</v>
      </c>
      <c r="L229" s="13">
        <v>200000</v>
      </c>
    </row>
    <row r="230" spans="1:12" s="3" customFormat="1" x14ac:dyDescent="0.25">
      <c r="A230" s="1">
        <v>77571736600196</v>
      </c>
      <c r="B230" t="s">
        <v>122</v>
      </c>
      <c r="C230" s="2" t="s">
        <v>894</v>
      </c>
      <c r="D230" s="2" t="s">
        <v>871</v>
      </c>
      <c r="E230" s="2" t="str">
        <f>VLOOKUP(D230,Paramètres!K:N,2,FALSE)</f>
        <v>Vosges</v>
      </c>
      <c r="F230" s="2" t="s">
        <v>24</v>
      </c>
      <c r="G230" s="2" t="s">
        <v>11</v>
      </c>
      <c r="H230" s="2" t="s">
        <v>4</v>
      </c>
      <c r="I230" s="1">
        <v>21</v>
      </c>
      <c r="J230" s="2">
        <v>2022</v>
      </c>
      <c r="K230" s="12">
        <v>105000</v>
      </c>
      <c r="L230" s="13">
        <v>105000</v>
      </c>
    </row>
    <row r="231" spans="1:12" x14ac:dyDescent="0.25">
      <c r="A231" s="1">
        <v>77877202000096</v>
      </c>
      <c r="B231" t="s">
        <v>123</v>
      </c>
      <c r="C231" s="2" t="s">
        <v>894</v>
      </c>
      <c r="D231" s="2" t="s">
        <v>853</v>
      </c>
      <c r="E231" s="2" t="str">
        <f>VLOOKUP(D231,Paramètres!K:N,2,FALSE)</f>
        <v>Bas-Rhin</v>
      </c>
      <c r="F231" s="2" t="s">
        <v>24</v>
      </c>
      <c r="G231" s="2" t="s">
        <v>11</v>
      </c>
      <c r="H231" s="2" t="s">
        <v>3</v>
      </c>
      <c r="I231" s="1">
        <v>34</v>
      </c>
      <c r="J231" s="2">
        <v>2022</v>
      </c>
      <c r="K231" s="12">
        <v>1233535</v>
      </c>
      <c r="L231" s="13">
        <v>1189399</v>
      </c>
    </row>
    <row r="232" spans="1:12" x14ac:dyDescent="0.25">
      <c r="A232" s="1">
        <v>78341433700189</v>
      </c>
      <c r="B232" t="s">
        <v>115</v>
      </c>
      <c r="C232" s="2" t="s">
        <v>892</v>
      </c>
      <c r="D232" s="2" t="s">
        <v>843</v>
      </c>
      <c r="E232" s="2" t="str">
        <f>VLOOKUP(D232,Paramètres!K:N,2,FALSE)</f>
        <v>Moselle</v>
      </c>
      <c r="F232" s="2" t="s">
        <v>24</v>
      </c>
      <c r="G232" s="2" t="s">
        <v>11</v>
      </c>
      <c r="H232" s="2" t="s">
        <v>4</v>
      </c>
      <c r="I232" s="1">
        <v>24</v>
      </c>
      <c r="J232" s="2">
        <v>2022</v>
      </c>
      <c r="K232" s="12">
        <v>736500</v>
      </c>
      <c r="L232" s="13">
        <f>421530+25000</f>
        <v>446530</v>
      </c>
    </row>
    <row r="233" spans="1:12" x14ac:dyDescent="0.25">
      <c r="A233" s="1">
        <v>81269323200017</v>
      </c>
      <c r="B233" t="s">
        <v>120</v>
      </c>
      <c r="C233" s="2" t="s">
        <v>892</v>
      </c>
      <c r="D233" s="2" t="s">
        <v>838</v>
      </c>
      <c r="E233" s="2" t="str">
        <f>VLOOKUP(D233,Paramètres!K:N,2,FALSE)</f>
        <v>Haute-Marne</v>
      </c>
      <c r="F233" s="2" t="s">
        <v>24</v>
      </c>
      <c r="G233" s="2" t="s">
        <v>11</v>
      </c>
      <c r="H233" s="2" t="s">
        <v>4</v>
      </c>
      <c r="I233" s="1">
        <v>16</v>
      </c>
      <c r="J233" s="2">
        <v>2022</v>
      </c>
      <c r="K233" s="12">
        <v>183192</v>
      </c>
      <c r="L233" s="13">
        <v>183192</v>
      </c>
    </row>
    <row r="234" spans="1:12" x14ac:dyDescent="0.25">
      <c r="A234" s="1">
        <v>89028622200017</v>
      </c>
      <c r="B234" t="s">
        <v>119</v>
      </c>
      <c r="C234" s="2" t="s">
        <v>894</v>
      </c>
      <c r="D234" s="2" t="s">
        <v>843</v>
      </c>
      <c r="E234" s="2" t="str">
        <f>VLOOKUP(D234,Paramètres!K:N,2,FALSE)</f>
        <v>Moselle</v>
      </c>
      <c r="F234" s="2" t="s">
        <v>25</v>
      </c>
      <c r="G234" s="2" t="s">
        <v>11</v>
      </c>
      <c r="H234" s="2" t="s">
        <v>3</v>
      </c>
      <c r="I234" s="1">
        <v>44</v>
      </c>
      <c r="J234" s="2">
        <v>2022</v>
      </c>
      <c r="K234" s="12">
        <v>1581000</v>
      </c>
      <c r="L234" s="13">
        <v>1366377</v>
      </c>
    </row>
    <row r="235" spans="1:12" x14ac:dyDescent="0.25">
      <c r="A235" s="1">
        <v>20003978200012</v>
      </c>
      <c r="B235" t="s">
        <v>945</v>
      </c>
      <c r="C235" s="2" t="s">
        <v>894</v>
      </c>
      <c r="D235" s="2">
        <v>55</v>
      </c>
      <c r="E235" s="2" t="s">
        <v>692</v>
      </c>
      <c r="F235" s="2" t="s">
        <v>24</v>
      </c>
      <c r="G235" s="2" t="s">
        <v>11</v>
      </c>
      <c r="H235" s="2" t="s">
        <v>3</v>
      </c>
      <c r="I235" s="2">
        <v>22</v>
      </c>
      <c r="J235" s="2">
        <v>2023</v>
      </c>
      <c r="K235" s="12">
        <v>462000</v>
      </c>
      <c r="L235" s="12">
        <v>462000</v>
      </c>
    </row>
    <row r="236" spans="1:12" x14ac:dyDescent="0.25">
      <c r="A236" s="1">
        <v>32091524200244</v>
      </c>
      <c r="B236" t="s">
        <v>946</v>
      </c>
      <c r="C236" s="2" t="s">
        <v>894</v>
      </c>
      <c r="D236" s="2">
        <v>67</v>
      </c>
      <c r="E236" s="2" t="s">
        <v>716</v>
      </c>
      <c r="F236" s="2" t="s">
        <v>24</v>
      </c>
      <c r="G236" s="2" t="s">
        <v>11</v>
      </c>
      <c r="H236" s="2" t="s">
        <v>3</v>
      </c>
      <c r="I236" s="2">
        <v>19</v>
      </c>
      <c r="J236" s="2">
        <v>2023</v>
      </c>
      <c r="K236" s="12">
        <v>399000</v>
      </c>
      <c r="L236" s="12">
        <v>399000</v>
      </c>
    </row>
    <row r="237" spans="1:12" x14ac:dyDescent="0.25">
      <c r="A237" s="1">
        <v>32131690300046</v>
      </c>
      <c r="B237" t="s">
        <v>947</v>
      </c>
      <c r="C237" s="2" t="s">
        <v>894</v>
      </c>
      <c r="D237" s="2">
        <v>68</v>
      </c>
      <c r="E237" s="2" t="s">
        <v>718</v>
      </c>
      <c r="F237" s="2" t="s">
        <v>24</v>
      </c>
      <c r="G237" s="2" t="s">
        <v>11</v>
      </c>
      <c r="H237" s="2" t="s">
        <v>3</v>
      </c>
      <c r="I237" s="2">
        <v>20</v>
      </c>
      <c r="J237" s="2">
        <v>2023</v>
      </c>
      <c r="K237" s="12">
        <v>688060</v>
      </c>
      <c r="L237" s="12">
        <v>510000</v>
      </c>
    </row>
    <row r="238" spans="1:12" x14ac:dyDescent="0.25">
      <c r="A238" s="1">
        <v>32364952500256</v>
      </c>
      <c r="B238" t="s">
        <v>1119</v>
      </c>
      <c r="C238" s="2" t="s">
        <v>891</v>
      </c>
      <c r="D238" s="2">
        <v>94</v>
      </c>
      <c r="E238" s="2" t="s">
        <v>770</v>
      </c>
      <c r="F238" s="2" t="s">
        <v>25</v>
      </c>
      <c r="G238" s="2" t="s">
        <v>11</v>
      </c>
      <c r="H238" s="2" t="s">
        <v>897</v>
      </c>
      <c r="I238" s="2">
        <v>7</v>
      </c>
      <c r="J238" s="2">
        <v>2023</v>
      </c>
      <c r="K238" s="12">
        <v>83000</v>
      </c>
      <c r="L238" s="12">
        <v>83000</v>
      </c>
    </row>
    <row r="239" spans="1:12" x14ac:dyDescent="0.25">
      <c r="A239" s="1">
        <v>43842088700012</v>
      </c>
      <c r="B239" t="s">
        <v>948</v>
      </c>
      <c r="C239" s="2" t="s">
        <v>891</v>
      </c>
      <c r="D239" s="2">
        <v>67</v>
      </c>
      <c r="E239" s="2" t="s">
        <v>716</v>
      </c>
      <c r="F239" s="2" t="s">
        <v>24</v>
      </c>
      <c r="G239" s="2" t="s">
        <v>11</v>
      </c>
      <c r="H239" s="2" t="s">
        <v>4</v>
      </c>
      <c r="I239" s="2">
        <v>12</v>
      </c>
      <c r="J239" s="2">
        <v>2023</v>
      </c>
      <c r="K239" s="12">
        <v>60000</v>
      </c>
      <c r="L239" s="12">
        <v>60000</v>
      </c>
    </row>
    <row r="240" spans="1:12" x14ac:dyDescent="0.25">
      <c r="A240" s="1">
        <v>49425175400011</v>
      </c>
      <c r="B240" t="s">
        <v>949</v>
      </c>
      <c r="C240" s="2" t="s">
        <v>891</v>
      </c>
      <c r="D240" s="2">
        <v>67</v>
      </c>
      <c r="E240" s="2" t="s">
        <v>716</v>
      </c>
      <c r="F240" s="2" t="s">
        <v>24</v>
      </c>
      <c r="G240" s="2" t="s">
        <v>11</v>
      </c>
      <c r="H240" s="2" t="s">
        <v>3</v>
      </c>
      <c r="I240" s="2">
        <v>22</v>
      </c>
      <c r="J240" s="2">
        <v>2023</v>
      </c>
      <c r="K240" s="12">
        <v>670468</v>
      </c>
      <c r="L240" s="12">
        <v>572000</v>
      </c>
    </row>
    <row r="241" spans="1:12" x14ac:dyDescent="0.25">
      <c r="A241" s="1" t="s">
        <v>357</v>
      </c>
      <c r="B241" t="s">
        <v>319</v>
      </c>
      <c r="C241" s="2" t="s">
        <v>891</v>
      </c>
      <c r="D241" s="2" t="s">
        <v>576</v>
      </c>
      <c r="E241" s="2" t="str">
        <f>VLOOKUP(D241,[4]Paramètres!K:N,2,FALSE)</f>
        <v>Paris</v>
      </c>
      <c r="F241" s="2" t="s">
        <v>26</v>
      </c>
      <c r="G241" s="2" t="s">
        <v>20</v>
      </c>
      <c r="H241" s="2" t="s">
        <v>4</v>
      </c>
      <c r="I241" s="1">
        <v>249</v>
      </c>
      <c r="J241" s="2">
        <v>2022</v>
      </c>
      <c r="K241" s="13">
        <v>647000</v>
      </c>
      <c r="L241" s="13">
        <v>647000</v>
      </c>
    </row>
    <row r="242" spans="1:12" x14ac:dyDescent="0.25">
      <c r="A242" s="1">
        <v>77561284900080</v>
      </c>
      <c r="B242" t="s">
        <v>951</v>
      </c>
      <c r="C242" s="2" t="s">
        <v>894</v>
      </c>
      <c r="D242" s="2">
        <v>51</v>
      </c>
      <c r="E242" s="2" t="s">
        <v>684</v>
      </c>
      <c r="F242" s="2" t="s">
        <v>24</v>
      </c>
      <c r="G242" s="2" t="s">
        <v>11</v>
      </c>
      <c r="H242" s="2" t="s">
        <v>4</v>
      </c>
      <c r="I242" s="2">
        <v>18</v>
      </c>
      <c r="J242" s="2">
        <v>2023</v>
      </c>
      <c r="K242" s="12">
        <v>294343</v>
      </c>
      <c r="L242" s="12">
        <v>108000</v>
      </c>
    </row>
    <row r="243" spans="1:12" x14ac:dyDescent="0.25">
      <c r="A243" s="1">
        <v>77564183000440</v>
      </c>
      <c r="B243" t="s">
        <v>952</v>
      </c>
      <c r="C243" s="2" t="s">
        <v>894</v>
      </c>
      <c r="D243" s="2">
        <v>67</v>
      </c>
      <c r="E243" s="2" t="s">
        <v>716</v>
      </c>
      <c r="F243" s="2" t="s">
        <v>24</v>
      </c>
      <c r="G243" s="2" t="s">
        <v>11</v>
      </c>
      <c r="H243" s="2" t="s">
        <v>897</v>
      </c>
      <c r="I243" s="2">
        <v>44</v>
      </c>
      <c r="J243" s="2">
        <v>2023</v>
      </c>
      <c r="K243" s="12">
        <v>860000</v>
      </c>
      <c r="L243" s="12">
        <v>860000</v>
      </c>
    </row>
    <row r="244" spans="1:12" x14ac:dyDescent="0.25">
      <c r="A244" s="1">
        <v>77874403700012</v>
      </c>
      <c r="B244" t="s">
        <v>953</v>
      </c>
      <c r="C244" s="2" t="s">
        <v>891</v>
      </c>
      <c r="D244" s="2">
        <v>67</v>
      </c>
      <c r="E244" s="2" t="s">
        <v>716</v>
      </c>
      <c r="F244" s="2" t="s">
        <v>24</v>
      </c>
      <c r="G244" s="2" t="s">
        <v>11</v>
      </c>
      <c r="H244" s="2" t="s">
        <v>897</v>
      </c>
      <c r="I244" s="2">
        <v>17</v>
      </c>
      <c r="J244" s="2">
        <v>2023</v>
      </c>
      <c r="K244" s="12">
        <v>304618</v>
      </c>
      <c r="L244" s="12">
        <v>213000</v>
      </c>
    </row>
    <row r="245" spans="1:12" x14ac:dyDescent="0.25">
      <c r="A245" s="1">
        <v>77877202000096</v>
      </c>
      <c r="B245" t="s">
        <v>1086</v>
      </c>
      <c r="C245" s="2" t="s">
        <v>894</v>
      </c>
      <c r="D245" s="2">
        <v>67</v>
      </c>
      <c r="E245" s="2" t="s">
        <v>716</v>
      </c>
      <c r="F245" s="2" t="s">
        <v>24</v>
      </c>
      <c r="G245" s="2" t="s">
        <v>11</v>
      </c>
      <c r="H245" s="2" t="s">
        <v>3</v>
      </c>
      <c r="I245" s="2">
        <v>8</v>
      </c>
      <c r="J245" s="2">
        <v>2023</v>
      </c>
      <c r="K245" s="12">
        <v>458219</v>
      </c>
      <c r="L245" s="12">
        <v>231000</v>
      </c>
    </row>
    <row r="246" spans="1:12" x14ac:dyDescent="0.25">
      <c r="A246" s="1">
        <v>78035009600092</v>
      </c>
      <c r="B246" t="s">
        <v>954</v>
      </c>
      <c r="C246" s="2" t="s">
        <v>896</v>
      </c>
      <c r="D246" s="2">
        <v>10</v>
      </c>
      <c r="E246" s="2" t="s">
        <v>602</v>
      </c>
      <c r="F246" s="2" t="s">
        <v>24</v>
      </c>
      <c r="G246" s="2" t="s">
        <v>11</v>
      </c>
      <c r="H246" s="2" t="s">
        <v>3</v>
      </c>
      <c r="I246" s="2">
        <v>15</v>
      </c>
      <c r="J246" s="2">
        <v>2023</v>
      </c>
      <c r="K246" s="12">
        <v>415000</v>
      </c>
      <c r="L246" s="12">
        <v>414000</v>
      </c>
    </row>
    <row r="247" spans="1:12" x14ac:dyDescent="0.25">
      <c r="A247" s="1">
        <v>78035014600129</v>
      </c>
      <c r="B247" t="s">
        <v>955</v>
      </c>
      <c r="C247" s="2" t="s">
        <v>891</v>
      </c>
      <c r="D247" s="2">
        <v>10</v>
      </c>
      <c r="E247" s="2" t="s">
        <v>602</v>
      </c>
      <c r="F247" s="2" t="s">
        <v>24</v>
      </c>
      <c r="G247" s="2" t="s">
        <v>11</v>
      </c>
      <c r="H247" s="2" t="s">
        <v>897</v>
      </c>
      <c r="I247" s="2">
        <v>24</v>
      </c>
      <c r="J247" s="2">
        <v>2023</v>
      </c>
      <c r="K247" s="12">
        <v>650838</v>
      </c>
      <c r="L247" s="12">
        <v>267000</v>
      </c>
    </row>
    <row r="248" spans="1:12" x14ac:dyDescent="0.25">
      <c r="A248" s="1">
        <v>78035014600129</v>
      </c>
      <c r="B248" t="s">
        <v>955</v>
      </c>
      <c r="C248" s="2" t="s">
        <v>892</v>
      </c>
      <c r="D248" s="2">
        <v>10</v>
      </c>
      <c r="E248" s="2" t="s">
        <v>602</v>
      </c>
      <c r="F248" s="2" t="s">
        <v>24</v>
      </c>
      <c r="G248" s="2" t="s">
        <v>11</v>
      </c>
      <c r="H248" s="2" t="s">
        <v>4</v>
      </c>
      <c r="I248" s="2">
        <v>18</v>
      </c>
      <c r="J248" s="2">
        <v>2023</v>
      </c>
      <c r="K248" s="12">
        <v>424147</v>
      </c>
      <c r="L248" s="12">
        <v>163000</v>
      </c>
    </row>
    <row r="249" spans="1:12" x14ac:dyDescent="0.25">
      <c r="A249" s="1">
        <v>78036192900018</v>
      </c>
      <c r="B249" t="s">
        <v>956</v>
      </c>
      <c r="C249" s="2" t="s">
        <v>894</v>
      </c>
      <c r="D249" s="2">
        <v>51</v>
      </c>
      <c r="E249" s="2" t="s">
        <v>684</v>
      </c>
      <c r="F249" s="2" t="s">
        <v>24</v>
      </c>
      <c r="G249" s="2" t="s">
        <v>11</v>
      </c>
      <c r="H249" s="2" t="s">
        <v>3</v>
      </c>
      <c r="I249" s="2">
        <v>18</v>
      </c>
      <c r="J249" s="2">
        <v>2023</v>
      </c>
      <c r="K249" s="12">
        <v>688000</v>
      </c>
      <c r="L249" s="12">
        <v>497000</v>
      </c>
    </row>
    <row r="250" spans="1:12" x14ac:dyDescent="0.25">
      <c r="A250" s="1">
        <v>78049053800011</v>
      </c>
      <c r="B250" t="s">
        <v>957</v>
      </c>
      <c r="C250" s="2" t="s">
        <v>894</v>
      </c>
      <c r="D250" s="2">
        <v>52</v>
      </c>
      <c r="E250" s="2" t="s">
        <v>686</v>
      </c>
      <c r="F250" s="2" t="s">
        <v>24</v>
      </c>
      <c r="G250" s="2" t="s">
        <v>11</v>
      </c>
      <c r="H250" s="2" t="s">
        <v>4</v>
      </c>
      <c r="I250" s="2">
        <v>20</v>
      </c>
      <c r="J250" s="2">
        <v>2023</v>
      </c>
      <c r="K250" s="12">
        <v>100000</v>
      </c>
      <c r="L250" s="12">
        <v>100000</v>
      </c>
    </row>
    <row r="251" spans="1:12" x14ac:dyDescent="0.25">
      <c r="A251" s="1">
        <v>78341433700189</v>
      </c>
      <c r="B251" t="s">
        <v>1087</v>
      </c>
      <c r="C251" s="2" t="s">
        <v>892</v>
      </c>
      <c r="D251" s="2">
        <v>57</v>
      </c>
      <c r="E251" s="2" t="s">
        <v>696</v>
      </c>
      <c r="F251" s="2" t="s">
        <v>24</v>
      </c>
      <c r="G251" s="2" t="s">
        <v>11</v>
      </c>
      <c r="H251" s="2" t="s">
        <v>4</v>
      </c>
      <c r="I251" s="2">
        <v>3</v>
      </c>
      <c r="J251" s="2">
        <v>2023</v>
      </c>
      <c r="K251" s="12">
        <v>75000</v>
      </c>
      <c r="L251" s="12">
        <v>23000</v>
      </c>
    </row>
    <row r="252" spans="1:12" x14ac:dyDescent="0.25">
      <c r="A252" s="1">
        <v>78344114000036</v>
      </c>
      <c r="B252" t="s">
        <v>958</v>
      </c>
      <c r="C252" s="2" t="s">
        <v>892</v>
      </c>
      <c r="D252" s="2">
        <v>88</v>
      </c>
      <c r="E252" s="2" t="s">
        <v>758</v>
      </c>
      <c r="F252" s="2" t="s">
        <v>24</v>
      </c>
      <c r="G252" s="2" t="s">
        <v>11</v>
      </c>
      <c r="H252" s="2" t="s">
        <v>4</v>
      </c>
      <c r="I252" s="2">
        <v>15</v>
      </c>
      <c r="J252" s="2">
        <v>2023</v>
      </c>
      <c r="K252" s="12">
        <v>475250</v>
      </c>
      <c r="L252" s="12">
        <v>157000</v>
      </c>
    </row>
    <row r="253" spans="1:12" x14ac:dyDescent="0.25">
      <c r="A253" s="1">
        <v>80385008000018</v>
      </c>
      <c r="B253" t="s">
        <v>959</v>
      </c>
      <c r="C253" s="2" t="s">
        <v>891</v>
      </c>
      <c r="D253" s="2">
        <v>54</v>
      </c>
      <c r="E253" s="2" t="s">
        <v>690</v>
      </c>
      <c r="F253" s="2" t="s">
        <v>25</v>
      </c>
      <c r="G253" s="2" t="s">
        <v>11</v>
      </c>
      <c r="H253" s="2" t="s">
        <v>897</v>
      </c>
      <c r="I253" s="2">
        <v>20</v>
      </c>
      <c r="J253" s="2">
        <v>2023</v>
      </c>
      <c r="K253" s="12">
        <v>439000</v>
      </c>
      <c r="L253" s="12">
        <v>368000</v>
      </c>
    </row>
    <row r="254" spans="1:12" x14ac:dyDescent="0.25">
      <c r="A254" s="1">
        <v>81145073300027</v>
      </c>
      <c r="B254" t="s">
        <v>960</v>
      </c>
      <c r="C254" s="2" t="s">
        <v>892</v>
      </c>
      <c r="D254" s="2">
        <v>55</v>
      </c>
      <c r="E254" s="2" t="s">
        <v>692</v>
      </c>
      <c r="F254" s="2" t="s">
        <v>24</v>
      </c>
      <c r="G254" s="2" t="s">
        <v>11</v>
      </c>
      <c r="H254" s="2" t="s">
        <v>4</v>
      </c>
      <c r="I254" s="2">
        <v>15</v>
      </c>
      <c r="J254" s="2">
        <v>2023</v>
      </c>
      <c r="K254" s="12">
        <v>190341</v>
      </c>
      <c r="L254" s="12">
        <v>140000</v>
      </c>
    </row>
    <row r="255" spans="1:12" x14ac:dyDescent="0.25">
      <c r="A255" s="1">
        <v>31440815400024</v>
      </c>
      <c r="B255" t="s">
        <v>127</v>
      </c>
      <c r="C255" s="2" t="s">
        <v>892</v>
      </c>
      <c r="D255" s="2" t="s">
        <v>875</v>
      </c>
      <c r="E255" s="2" t="str">
        <f>VLOOKUP(D255,Paramètres!K:N,2,FALSE)</f>
        <v>Guadeloupe</v>
      </c>
      <c r="F255" s="2" t="s">
        <v>24</v>
      </c>
      <c r="G255" s="2" t="s">
        <v>12</v>
      </c>
      <c r="H255" s="2" t="s">
        <v>3</v>
      </c>
      <c r="I255" s="2">
        <v>8</v>
      </c>
      <c r="J255" s="2">
        <v>2021</v>
      </c>
      <c r="K255" s="12">
        <v>200000</v>
      </c>
      <c r="L255" s="13">
        <v>200000</v>
      </c>
    </row>
    <row r="256" spans="1:12" x14ac:dyDescent="0.25">
      <c r="A256" s="1">
        <v>31458564700014</v>
      </c>
      <c r="B256" t="s">
        <v>206</v>
      </c>
      <c r="C256" s="2" t="s">
        <v>894</v>
      </c>
      <c r="D256" s="2" t="s">
        <v>875</v>
      </c>
      <c r="E256" s="2" t="str">
        <f>VLOOKUP(D256,Paramètres!K:N,2,FALSE)</f>
        <v>Guadeloupe</v>
      </c>
      <c r="F256" s="2" t="s">
        <v>24</v>
      </c>
      <c r="G256" s="2" t="s">
        <v>12</v>
      </c>
      <c r="H256" s="2" t="s">
        <v>3</v>
      </c>
      <c r="I256" s="2">
        <v>9</v>
      </c>
      <c r="J256" s="2">
        <v>2021</v>
      </c>
      <c r="K256" s="12">
        <v>225000</v>
      </c>
      <c r="L256" s="13">
        <v>225000</v>
      </c>
    </row>
    <row r="257" spans="1:12" x14ac:dyDescent="0.25">
      <c r="A257" s="1">
        <v>31899996800015</v>
      </c>
      <c r="B257" t="s">
        <v>205</v>
      </c>
      <c r="C257" s="2" t="s">
        <v>892</v>
      </c>
      <c r="D257" s="2" t="s">
        <v>875</v>
      </c>
      <c r="E257" s="2" t="str">
        <f>VLOOKUP(D257,Paramètres!K:N,2,FALSE)</f>
        <v>Guadeloupe</v>
      </c>
      <c r="F257" s="2" t="s">
        <v>24</v>
      </c>
      <c r="G257" s="2" t="s">
        <v>12</v>
      </c>
      <c r="H257" s="2" t="s">
        <v>4</v>
      </c>
      <c r="I257" s="2">
        <v>8</v>
      </c>
      <c r="J257" s="2">
        <v>2021</v>
      </c>
      <c r="K257" s="12">
        <v>80000</v>
      </c>
      <c r="L257" s="13">
        <v>80000</v>
      </c>
    </row>
    <row r="258" spans="1:12" x14ac:dyDescent="0.25">
      <c r="A258" s="1">
        <v>38332168400029</v>
      </c>
      <c r="B258" t="s">
        <v>208</v>
      </c>
      <c r="C258" s="2" t="s">
        <v>894</v>
      </c>
      <c r="D258" s="2" t="s">
        <v>875</v>
      </c>
      <c r="E258" s="2" t="str">
        <f>VLOOKUP(D258,Paramètres!K:N,2,FALSE)</f>
        <v>Guadeloupe</v>
      </c>
      <c r="F258" s="2" t="s">
        <v>24</v>
      </c>
      <c r="G258" s="2" t="s">
        <v>12</v>
      </c>
      <c r="H258" s="2" t="s">
        <v>3</v>
      </c>
      <c r="I258" s="2">
        <v>10</v>
      </c>
      <c r="J258" s="2">
        <v>2021</v>
      </c>
      <c r="K258" s="12">
        <v>250000</v>
      </c>
      <c r="L258" s="13">
        <v>250000</v>
      </c>
    </row>
    <row r="259" spans="1:12" x14ac:dyDescent="0.25">
      <c r="A259" s="1">
        <v>44044330700028</v>
      </c>
      <c r="B259" t="s">
        <v>207</v>
      </c>
      <c r="C259" s="2" t="s">
        <v>891</v>
      </c>
      <c r="D259" s="2" t="s">
        <v>875</v>
      </c>
      <c r="E259" s="2" t="str">
        <f>VLOOKUP(D259,Paramètres!K:N,2,FALSE)</f>
        <v>Guadeloupe</v>
      </c>
      <c r="F259" s="2" t="s">
        <v>25</v>
      </c>
      <c r="G259" s="2" t="s">
        <v>12</v>
      </c>
      <c r="H259" s="2" t="s">
        <v>4</v>
      </c>
      <c r="I259" s="2">
        <v>9</v>
      </c>
      <c r="J259" s="2">
        <v>2021</v>
      </c>
      <c r="K259" s="12">
        <v>90000</v>
      </c>
      <c r="L259" s="13">
        <v>90000</v>
      </c>
    </row>
    <row r="260" spans="1:12" x14ac:dyDescent="0.25">
      <c r="A260" s="1">
        <v>31900007100252</v>
      </c>
      <c r="B260" t="s">
        <v>209</v>
      </c>
      <c r="C260" s="2" t="s">
        <v>894</v>
      </c>
      <c r="D260" s="2" t="s">
        <v>875</v>
      </c>
      <c r="E260" s="2" t="str">
        <f>VLOOKUP(D260,Paramètres!K:N,2,FALSE)</f>
        <v>Guadeloupe</v>
      </c>
      <c r="F260" s="2" t="s">
        <v>24</v>
      </c>
      <c r="G260" s="2" t="s">
        <v>12</v>
      </c>
      <c r="H260" s="2" t="s">
        <v>4</v>
      </c>
      <c r="I260" s="2">
        <v>9</v>
      </c>
      <c r="J260" s="2">
        <v>2022</v>
      </c>
      <c r="K260" s="12">
        <v>106925</v>
      </c>
      <c r="L260" s="13">
        <v>155000</v>
      </c>
    </row>
    <row r="261" spans="1:12" x14ac:dyDescent="0.25">
      <c r="A261" s="1">
        <v>32179946200213</v>
      </c>
      <c r="B261" t="s">
        <v>961</v>
      </c>
      <c r="C261" s="2" t="s">
        <v>894</v>
      </c>
      <c r="D261" s="2">
        <v>971</v>
      </c>
      <c r="E261" s="2" t="s">
        <v>773</v>
      </c>
      <c r="F261" s="2" t="s">
        <v>24</v>
      </c>
      <c r="G261" s="2" t="s">
        <v>12</v>
      </c>
      <c r="H261" s="2" t="s">
        <v>3</v>
      </c>
      <c r="I261" s="2">
        <v>5</v>
      </c>
      <c r="J261" s="2">
        <v>2023</v>
      </c>
      <c r="K261" s="12">
        <v>229000</v>
      </c>
      <c r="L261" s="12">
        <v>305000</v>
      </c>
    </row>
    <row r="262" spans="1:12" x14ac:dyDescent="0.25">
      <c r="A262" s="1">
        <v>81479603300011</v>
      </c>
      <c r="B262" t="s">
        <v>962</v>
      </c>
      <c r="C262" s="2" t="s">
        <v>891</v>
      </c>
      <c r="D262" s="2">
        <v>973</v>
      </c>
      <c r="E262" s="2" t="s">
        <v>13</v>
      </c>
      <c r="F262" s="2" t="s">
        <v>25</v>
      </c>
      <c r="G262" s="2" t="s">
        <v>12</v>
      </c>
      <c r="H262" s="2" t="s">
        <v>4</v>
      </c>
      <c r="I262" s="2">
        <v>11</v>
      </c>
      <c r="J262" s="2">
        <v>2023</v>
      </c>
      <c r="K262" s="12">
        <v>244578.79</v>
      </c>
      <c r="L262" s="12">
        <v>264000</v>
      </c>
    </row>
    <row r="263" spans="1:12" x14ac:dyDescent="0.25">
      <c r="A263" s="1">
        <v>40152524100246</v>
      </c>
      <c r="B263" t="s">
        <v>129</v>
      </c>
      <c r="C263" s="2" t="s">
        <v>895</v>
      </c>
      <c r="D263" s="2" t="s">
        <v>877</v>
      </c>
      <c r="E263" s="2" t="str">
        <f>VLOOKUP(D263,Paramètres!K:N,2,FALSE)</f>
        <v>Guyane</v>
      </c>
      <c r="F263" s="2" t="s">
        <v>24</v>
      </c>
      <c r="G263" s="2" t="s">
        <v>13</v>
      </c>
      <c r="H263" s="2" t="s">
        <v>3</v>
      </c>
      <c r="I263" s="2">
        <v>9</v>
      </c>
      <c r="J263" s="2">
        <v>2021</v>
      </c>
      <c r="K263" s="12">
        <v>405000</v>
      </c>
      <c r="L263" s="13">
        <v>405000</v>
      </c>
    </row>
    <row r="264" spans="1:12" x14ac:dyDescent="0.25">
      <c r="A264" s="1">
        <v>80311835500020</v>
      </c>
      <c r="B264" t="s">
        <v>128</v>
      </c>
      <c r="C264" s="2" t="s">
        <v>892</v>
      </c>
      <c r="D264" s="2" t="s">
        <v>877</v>
      </c>
      <c r="E264" s="2" t="str">
        <f>VLOOKUP(D264,Paramètres!K:N,2,FALSE)</f>
        <v>Guyane</v>
      </c>
      <c r="F264" s="2" t="s">
        <v>24</v>
      </c>
      <c r="G264" s="2" t="s">
        <v>13</v>
      </c>
      <c r="H264" s="2" t="s">
        <v>3</v>
      </c>
      <c r="I264" s="2">
        <v>10</v>
      </c>
      <c r="J264" s="2">
        <v>2021</v>
      </c>
      <c r="K264" s="12">
        <v>370000</v>
      </c>
      <c r="L264" s="13">
        <v>370000</v>
      </c>
    </row>
    <row r="265" spans="1:12" x14ac:dyDescent="0.25">
      <c r="A265" s="1">
        <v>45096541300070</v>
      </c>
      <c r="B265" t="s">
        <v>130</v>
      </c>
      <c r="C265" s="2" t="s">
        <v>894</v>
      </c>
      <c r="D265" s="2" t="s">
        <v>877</v>
      </c>
      <c r="E265" s="2" t="str">
        <f>VLOOKUP(D265,Paramètres!K:N,2,FALSE)</f>
        <v>Guyane</v>
      </c>
      <c r="F265" s="2" t="s">
        <v>24</v>
      </c>
      <c r="G265" s="2" t="s">
        <v>13</v>
      </c>
      <c r="H265" s="2" t="s">
        <v>3</v>
      </c>
      <c r="I265" s="2">
        <v>6</v>
      </c>
      <c r="J265" s="2">
        <v>2022</v>
      </c>
      <c r="K265" s="12">
        <v>244000</v>
      </c>
      <c r="L265" s="13">
        <v>244000</v>
      </c>
    </row>
    <row r="266" spans="1:12" x14ac:dyDescent="0.25">
      <c r="A266" s="1">
        <v>80311835500020</v>
      </c>
      <c r="B266" t="s">
        <v>128</v>
      </c>
      <c r="C266" s="2" t="s">
        <v>892</v>
      </c>
      <c r="D266" s="2" t="s">
        <v>877</v>
      </c>
      <c r="E266" s="2" t="str">
        <f>VLOOKUP(D266,Paramètres!K:N,2,FALSE)</f>
        <v>Guyane</v>
      </c>
      <c r="F266" s="2" t="s">
        <v>24</v>
      </c>
      <c r="G266" s="2" t="s">
        <v>13</v>
      </c>
      <c r="H266" s="2" t="s">
        <v>3</v>
      </c>
      <c r="I266" s="2">
        <v>8</v>
      </c>
      <c r="J266" s="2">
        <v>2022</v>
      </c>
      <c r="K266" s="12">
        <v>412000</v>
      </c>
      <c r="L266" s="13">
        <v>412000</v>
      </c>
    </row>
    <row r="267" spans="1:12" x14ac:dyDescent="0.25">
      <c r="A267" s="1">
        <v>80311835500020</v>
      </c>
      <c r="B267" t="s">
        <v>128</v>
      </c>
      <c r="C267" s="2" t="s">
        <v>892</v>
      </c>
      <c r="D267" s="2" t="s">
        <v>877</v>
      </c>
      <c r="E267" s="2" t="str">
        <f>VLOOKUP(D267,Paramètres!K:N,2,FALSE)</f>
        <v>Guyane</v>
      </c>
      <c r="F267" s="2" t="s">
        <v>24</v>
      </c>
      <c r="G267" s="2" t="s">
        <v>13</v>
      </c>
      <c r="H267" s="2" t="s">
        <v>3</v>
      </c>
      <c r="I267" s="2">
        <v>5</v>
      </c>
      <c r="J267" s="2">
        <v>2022</v>
      </c>
      <c r="K267" s="12">
        <v>95000</v>
      </c>
      <c r="L267" s="13">
        <v>95000</v>
      </c>
    </row>
    <row r="268" spans="1:12" x14ac:dyDescent="0.25">
      <c r="A268" s="1">
        <v>39159256500025</v>
      </c>
      <c r="B268" t="s">
        <v>963</v>
      </c>
      <c r="C268" s="2" t="s">
        <v>894</v>
      </c>
      <c r="D268" s="2">
        <v>973</v>
      </c>
      <c r="E268" s="2" t="s">
        <v>13</v>
      </c>
      <c r="F268" s="2" t="s">
        <v>24</v>
      </c>
      <c r="G268" s="2" t="s">
        <v>13</v>
      </c>
      <c r="H268" s="2" t="s">
        <v>3</v>
      </c>
      <c r="I268" s="2">
        <v>5</v>
      </c>
      <c r="J268" s="2">
        <v>2023</v>
      </c>
      <c r="K268" s="12">
        <v>238166</v>
      </c>
      <c r="L268" s="12">
        <v>238166</v>
      </c>
    </row>
    <row r="269" spans="1:12" x14ac:dyDescent="0.25">
      <c r="A269" s="1">
        <v>13002078700029</v>
      </c>
      <c r="B269" t="s">
        <v>211</v>
      </c>
      <c r="C269" s="2" t="s">
        <v>891</v>
      </c>
      <c r="D269" s="2" t="s">
        <v>845</v>
      </c>
      <c r="E269" s="2" t="str">
        <f>VLOOKUP(D269,Paramètres!K:N,2,FALSE)</f>
        <v>Nord</v>
      </c>
      <c r="F269" s="2" t="s">
        <v>24</v>
      </c>
      <c r="G269" s="2" t="s">
        <v>14</v>
      </c>
      <c r="H269" s="2" t="s">
        <v>4</v>
      </c>
      <c r="I269" s="2">
        <v>15</v>
      </c>
      <c r="J269" s="2">
        <v>2021</v>
      </c>
      <c r="K269" s="12">
        <v>574390.27</v>
      </c>
      <c r="L269" s="13">
        <v>500000</v>
      </c>
    </row>
    <row r="270" spans="1:12" x14ac:dyDescent="0.25">
      <c r="A270" s="1">
        <v>13002078700029</v>
      </c>
      <c r="B270" t="s">
        <v>211</v>
      </c>
      <c r="C270" s="2" t="s">
        <v>891</v>
      </c>
      <c r="D270" s="2" t="s">
        <v>845</v>
      </c>
      <c r="E270" s="2" t="str">
        <f>VLOOKUP(D270,Paramètres!K:N,2,FALSE)</f>
        <v>Nord</v>
      </c>
      <c r="F270" s="2" t="s">
        <v>24</v>
      </c>
      <c r="G270" s="2" t="s">
        <v>14</v>
      </c>
      <c r="H270" s="2" t="s">
        <v>4</v>
      </c>
      <c r="I270" s="2">
        <v>15</v>
      </c>
      <c r="J270" s="2">
        <v>2021</v>
      </c>
      <c r="K270" s="29">
        <v>514679</v>
      </c>
      <c r="L270" s="27">
        <v>500000</v>
      </c>
    </row>
    <row r="271" spans="1:12" x14ac:dyDescent="0.25">
      <c r="A271" s="1">
        <v>31197534600348</v>
      </c>
      <c r="B271" t="s">
        <v>134</v>
      </c>
      <c r="C271" s="2" t="s">
        <v>894</v>
      </c>
      <c r="D271" s="2" t="s">
        <v>780</v>
      </c>
      <c r="E271" s="2" t="str">
        <f>VLOOKUP(D271,Paramètres!K:N,2,FALSE)</f>
        <v>Aisne</v>
      </c>
      <c r="F271" s="2" t="s">
        <v>24</v>
      </c>
      <c r="G271" s="2" t="s">
        <v>14</v>
      </c>
      <c r="H271" s="2" t="s">
        <v>3</v>
      </c>
      <c r="I271" s="2">
        <v>13</v>
      </c>
      <c r="J271" s="2">
        <v>2021</v>
      </c>
      <c r="K271" s="12">
        <v>440000</v>
      </c>
      <c r="L271" s="13">
        <v>440000</v>
      </c>
    </row>
    <row r="272" spans="1:12" x14ac:dyDescent="0.25">
      <c r="A272" s="1">
        <v>31245483800219</v>
      </c>
      <c r="B272" t="s">
        <v>212</v>
      </c>
      <c r="C272" s="2" t="s">
        <v>891</v>
      </c>
      <c r="D272" s="2" t="s">
        <v>848</v>
      </c>
      <c r="E272" s="2" t="str">
        <f>VLOOKUP(D272,Paramètres!K:N,2,FALSE)</f>
        <v>Pas-de-Calais</v>
      </c>
      <c r="F272" s="2" t="s">
        <v>25</v>
      </c>
      <c r="G272" s="2" t="s">
        <v>14</v>
      </c>
      <c r="H272" s="2" t="s">
        <v>4</v>
      </c>
      <c r="I272" s="1">
        <v>27</v>
      </c>
      <c r="J272" s="2">
        <v>2021</v>
      </c>
      <c r="K272" s="12">
        <v>270000</v>
      </c>
      <c r="L272" s="13">
        <v>270000</v>
      </c>
    </row>
    <row r="273" spans="1:12" x14ac:dyDescent="0.25">
      <c r="A273" s="1">
        <v>34413871400052</v>
      </c>
      <c r="B273" t="s">
        <v>217</v>
      </c>
      <c r="C273" s="2" t="s">
        <v>892</v>
      </c>
      <c r="D273" s="2" t="s">
        <v>845</v>
      </c>
      <c r="E273" s="2" t="str">
        <f>VLOOKUP(D273,Paramètres!K:N,2,FALSE)</f>
        <v>Nord</v>
      </c>
      <c r="F273" s="2" t="s">
        <v>24</v>
      </c>
      <c r="G273" s="2" t="s">
        <v>14</v>
      </c>
      <c r="H273" s="2" t="s">
        <v>4</v>
      </c>
      <c r="I273" s="2">
        <v>17</v>
      </c>
      <c r="J273" s="2">
        <v>2021</v>
      </c>
      <c r="K273" s="12">
        <v>432880</v>
      </c>
      <c r="L273" s="13">
        <v>405000</v>
      </c>
    </row>
    <row r="274" spans="1:12" x14ac:dyDescent="0.25">
      <c r="A274" s="1">
        <v>38134409200170</v>
      </c>
      <c r="B274" t="s">
        <v>216</v>
      </c>
      <c r="C274" s="2" t="s">
        <v>894</v>
      </c>
      <c r="D274" s="2" t="s">
        <v>848</v>
      </c>
      <c r="E274" s="2" t="str">
        <f>VLOOKUP(D274,Paramètres!K:N,2,FALSE)</f>
        <v>Pas-de-Calais</v>
      </c>
      <c r="F274" s="2" t="s">
        <v>24</v>
      </c>
      <c r="G274" s="2" t="s">
        <v>14</v>
      </c>
      <c r="H274" s="2" t="s">
        <v>3</v>
      </c>
      <c r="I274" s="2">
        <v>16</v>
      </c>
      <c r="J274" s="2">
        <v>2021</v>
      </c>
      <c r="K274" s="12">
        <v>840000</v>
      </c>
      <c r="L274" s="13">
        <v>755000</v>
      </c>
    </row>
    <row r="275" spans="1:12" x14ac:dyDescent="0.25">
      <c r="A275" s="1">
        <v>38473987600025</v>
      </c>
      <c r="B275" t="s">
        <v>214</v>
      </c>
      <c r="C275" s="2" t="s">
        <v>891</v>
      </c>
      <c r="D275" s="2" t="s">
        <v>848</v>
      </c>
      <c r="E275" s="2" t="str">
        <f>VLOOKUP(D275,Paramètres!K:N,2,FALSE)</f>
        <v>Pas-de-Calais</v>
      </c>
      <c r="F275" s="2" t="s">
        <v>24</v>
      </c>
      <c r="G275" s="2" t="s">
        <v>14</v>
      </c>
      <c r="H275" s="2" t="s">
        <v>4</v>
      </c>
      <c r="I275" s="2">
        <v>14</v>
      </c>
      <c r="J275" s="2">
        <v>2021</v>
      </c>
      <c r="K275" s="12">
        <v>308037.59999999998</v>
      </c>
      <c r="L275" s="13">
        <v>350000</v>
      </c>
    </row>
    <row r="276" spans="1:12" x14ac:dyDescent="0.25">
      <c r="A276" s="1">
        <v>39434217400411</v>
      </c>
      <c r="B276" t="s">
        <v>183</v>
      </c>
      <c r="C276" s="2" t="s">
        <v>891</v>
      </c>
      <c r="D276" s="2" t="s">
        <v>845</v>
      </c>
      <c r="E276" s="2" t="str">
        <f>VLOOKUP(D276,Paramètres!K:N,2,FALSE)</f>
        <v>Nord</v>
      </c>
      <c r="F276" s="2" t="s">
        <v>25</v>
      </c>
      <c r="G276" s="2" t="s">
        <v>14</v>
      </c>
      <c r="H276" s="2" t="s">
        <v>4</v>
      </c>
      <c r="I276" s="2">
        <v>19</v>
      </c>
      <c r="J276" s="2">
        <v>2021</v>
      </c>
      <c r="K276" s="12">
        <v>195789</v>
      </c>
      <c r="L276" s="13">
        <v>205000</v>
      </c>
    </row>
    <row r="277" spans="1:12" x14ac:dyDescent="0.25">
      <c r="A277" s="1">
        <v>40072026400029</v>
      </c>
      <c r="B277" t="s">
        <v>210</v>
      </c>
      <c r="C277" s="2" t="s">
        <v>891</v>
      </c>
      <c r="D277" s="2" t="s">
        <v>845</v>
      </c>
      <c r="E277" s="2" t="str">
        <f>VLOOKUP(D277,Paramètres!K:N,2,FALSE)</f>
        <v>Nord</v>
      </c>
      <c r="F277" s="2" t="s">
        <v>25</v>
      </c>
      <c r="G277" s="2" t="s">
        <v>14</v>
      </c>
      <c r="H277" s="2" t="s">
        <v>4</v>
      </c>
      <c r="I277" s="2">
        <v>16</v>
      </c>
      <c r="J277" s="2">
        <v>2021</v>
      </c>
      <c r="K277" s="12">
        <v>160000</v>
      </c>
      <c r="L277" s="13">
        <v>160000</v>
      </c>
    </row>
    <row r="278" spans="1:12" x14ac:dyDescent="0.25">
      <c r="A278" s="1">
        <v>43997564001382</v>
      </c>
      <c r="B278" t="s">
        <v>137</v>
      </c>
      <c r="C278" s="2" t="s">
        <v>891</v>
      </c>
      <c r="D278" s="2" t="s">
        <v>579</v>
      </c>
      <c r="E278" s="2" t="str">
        <f>VLOOKUP(D278,Paramètres!K:N,2,FALSE)</f>
        <v>Hauts-de-Seine</v>
      </c>
      <c r="F278" s="2" t="s">
        <v>26</v>
      </c>
      <c r="G278" s="2" t="s">
        <v>14</v>
      </c>
      <c r="H278" s="2" t="s">
        <v>4</v>
      </c>
      <c r="I278" s="2">
        <v>109</v>
      </c>
      <c r="J278" s="2">
        <v>2021</v>
      </c>
      <c r="K278" s="12">
        <v>790000</v>
      </c>
      <c r="L278" s="13">
        <v>790000</v>
      </c>
    </row>
    <row r="279" spans="1:12" x14ac:dyDescent="0.25">
      <c r="A279" s="1">
        <v>77554689800179</v>
      </c>
      <c r="B279" t="s">
        <v>131</v>
      </c>
      <c r="C279" s="2" t="s">
        <v>894</v>
      </c>
      <c r="D279" s="2" t="s">
        <v>780</v>
      </c>
      <c r="E279" s="2" t="str">
        <f>VLOOKUP(D279,Paramètres!K:N,2,FALSE)</f>
        <v>Aisne</v>
      </c>
      <c r="F279" s="2" t="s">
        <v>24</v>
      </c>
      <c r="G279" s="2" t="s">
        <v>14</v>
      </c>
      <c r="H279" s="2" t="s">
        <v>3</v>
      </c>
      <c r="I279" s="2">
        <v>24</v>
      </c>
      <c r="J279" s="2">
        <v>2021</v>
      </c>
      <c r="K279" s="12">
        <v>600000</v>
      </c>
      <c r="L279" s="13">
        <v>615000</v>
      </c>
    </row>
    <row r="280" spans="1:12" x14ac:dyDescent="0.25">
      <c r="A280" s="1">
        <v>77562101400254</v>
      </c>
      <c r="B280" t="s">
        <v>132</v>
      </c>
      <c r="C280" s="2" t="s">
        <v>894</v>
      </c>
      <c r="D280" s="2" t="s">
        <v>845</v>
      </c>
      <c r="E280" s="2" t="str">
        <f>VLOOKUP(D280,Paramètres!K:N,2,FALSE)</f>
        <v>Nord</v>
      </c>
      <c r="F280" s="2" t="s">
        <v>25</v>
      </c>
      <c r="G280" s="2" t="s">
        <v>14</v>
      </c>
      <c r="H280" s="2" t="s">
        <v>4</v>
      </c>
      <c r="I280" s="2">
        <v>23</v>
      </c>
      <c r="J280" s="2">
        <v>2021</v>
      </c>
      <c r="K280" s="12">
        <v>420375</v>
      </c>
      <c r="L280" s="13">
        <v>585000</v>
      </c>
    </row>
    <row r="281" spans="1:12" x14ac:dyDescent="0.25">
      <c r="A281" s="1">
        <v>77562228500408</v>
      </c>
      <c r="B281" t="s">
        <v>133</v>
      </c>
      <c r="C281" s="2" t="s">
        <v>894</v>
      </c>
      <c r="D281" s="2" t="s">
        <v>845</v>
      </c>
      <c r="E281" s="2" t="str">
        <f>VLOOKUP(D281,Paramètres!K:N,2,FALSE)</f>
        <v>Nord</v>
      </c>
      <c r="F281" s="2" t="s">
        <v>24</v>
      </c>
      <c r="G281" s="2" t="s">
        <v>14</v>
      </c>
      <c r="H281" s="2" t="s">
        <v>4</v>
      </c>
      <c r="I281" s="2">
        <v>19</v>
      </c>
      <c r="J281" s="2">
        <v>2021</v>
      </c>
      <c r="K281" s="12">
        <v>353800</v>
      </c>
      <c r="L281" s="13">
        <v>225000</v>
      </c>
    </row>
    <row r="282" spans="1:12" x14ac:dyDescent="0.25">
      <c r="A282" s="1">
        <v>77562406700010</v>
      </c>
      <c r="B282" t="s">
        <v>135</v>
      </c>
      <c r="C282" s="2" t="s">
        <v>894</v>
      </c>
      <c r="D282" s="2" t="s">
        <v>845</v>
      </c>
      <c r="E282" s="2" t="str">
        <f>VLOOKUP(D282,Paramètres!K:N,2,FALSE)</f>
        <v>Nord</v>
      </c>
      <c r="F282" s="2" t="s">
        <v>24</v>
      </c>
      <c r="G282" s="2" t="s">
        <v>14</v>
      </c>
      <c r="H282" s="2" t="s">
        <v>3</v>
      </c>
      <c r="I282" s="2">
        <v>24</v>
      </c>
      <c r="J282" s="2">
        <v>2021</v>
      </c>
      <c r="K282" s="12">
        <v>600000</v>
      </c>
      <c r="L282" s="13">
        <v>615000</v>
      </c>
    </row>
    <row r="283" spans="1:12" x14ac:dyDescent="0.25">
      <c r="A283" s="1">
        <v>77562554400264</v>
      </c>
      <c r="B283" t="s">
        <v>213</v>
      </c>
      <c r="C283" s="2" t="s">
        <v>894</v>
      </c>
      <c r="D283" s="2" t="s">
        <v>845</v>
      </c>
      <c r="E283" s="2" t="str">
        <f>VLOOKUP(D283,Paramètres!K:N,2,FALSE)</f>
        <v>Nord</v>
      </c>
      <c r="F283" s="2" t="s">
        <v>24</v>
      </c>
      <c r="G283" s="2" t="s">
        <v>14</v>
      </c>
      <c r="H283" s="2" t="s">
        <v>3</v>
      </c>
      <c r="I283" s="2">
        <v>21</v>
      </c>
      <c r="J283" s="2">
        <v>2021</v>
      </c>
      <c r="K283" s="12">
        <v>564105.43999999994</v>
      </c>
      <c r="L283" s="13">
        <v>540000</v>
      </c>
    </row>
    <row r="284" spans="1:12" x14ac:dyDescent="0.25">
      <c r="A284" s="1">
        <v>77562729200367</v>
      </c>
      <c r="B284" t="s">
        <v>215</v>
      </c>
      <c r="C284" s="2" t="s">
        <v>894</v>
      </c>
      <c r="D284" s="2" t="s">
        <v>845</v>
      </c>
      <c r="E284" s="2" t="str">
        <f>VLOOKUP(D284,Paramètres!K:N,2,FALSE)</f>
        <v>Nord</v>
      </c>
      <c r="F284" s="2" t="s">
        <v>24</v>
      </c>
      <c r="G284" s="2" t="s">
        <v>14</v>
      </c>
      <c r="H284" s="2" t="s">
        <v>4</v>
      </c>
      <c r="I284" s="2">
        <v>19</v>
      </c>
      <c r="J284" s="2">
        <v>2021</v>
      </c>
      <c r="K284" s="12">
        <v>205000</v>
      </c>
      <c r="L284" s="13">
        <v>240000</v>
      </c>
    </row>
    <row r="285" spans="1:12" x14ac:dyDescent="0.25">
      <c r="A285" s="1">
        <v>77562852200382</v>
      </c>
      <c r="B285" t="s">
        <v>181</v>
      </c>
      <c r="C285" s="2" t="s">
        <v>894</v>
      </c>
      <c r="D285" s="2" t="s">
        <v>846</v>
      </c>
      <c r="E285" s="2" t="str">
        <f>VLOOKUP(D285,Paramètres!K:N,2,FALSE)</f>
        <v>Oise</v>
      </c>
      <c r="F285" s="2" t="s">
        <v>24</v>
      </c>
      <c r="G285" s="2" t="s">
        <v>14</v>
      </c>
      <c r="H285" s="2" t="s">
        <v>3</v>
      </c>
      <c r="I285" s="2">
        <v>20</v>
      </c>
      <c r="J285" s="2">
        <v>2021</v>
      </c>
      <c r="K285" s="12">
        <v>500000</v>
      </c>
      <c r="L285" s="13">
        <v>500000</v>
      </c>
    </row>
    <row r="286" spans="1:12" x14ac:dyDescent="0.25">
      <c r="A286" s="1">
        <v>77562993400016</v>
      </c>
      <c r="B286" t="s">
        <v>180</v>
      </c>
      <c r="C286" s="2" t="s">
        <v>894</v>
      </c>
      <c r="D286" s="2" t="s">
        <v>848</v>
      </c>
      <c r="E286" s="2" t="str">
        <f>VLOOKUP(D286,Paramètres!K:N,2,FALSE)</f>
        <v>Pas-de-Calais</v>
      </c>
      <c r="F286" s="2" t="s">
        <v>24</v>
      </c>
      <c r="G286" s="2" t="s">
        <v>14</v>
      </c>
      <c r="H286" s="2" t="s">
        <v>4</v>
      </c>
      <c r="I286" s="2">
        <v>29</v>
      </c>
      <c r="J286" s="2">
        <v>2021</v>
      </c>
      <c r="K286" s="12">
        <v>239350</v>
      </c>
      <c r="L286" s="13">
        <v>290000</v>
      </c>
    </row>
    <row r="287" spans="1:12" x14ac:dyDescent="0.25">
      <c r="A287" s="1">
        <v>77571066800689</v>
      </c>
      <c r="B287" t="s">
        <v>136</v>
      </c>
      <c r="C287" s="2" t="s">
        <v>894</v>
      </c>
      <c r="D287" s="2" t="s">
        <v>863</v>
      </c>
      <c r="E287" s="2" t="str">
        <f>VLOOKUP(D287,Paramètres!K:N,2,FALSE)</f>
        <v>Somme</v>
      </c>
      <c r="F287" s="2" t="s">
        <v>24</v>
      </c>
      <c r="G287" s="2" t="s">
        <v>14</v>
      </c>
      <c r="H287" s="2" t="s">
        <v>3</v>
      </c>
      <c r="I287" s="2">
        <v>39</v>
      </c>
      <c r="J287" s="2">
        <v>2021</v>
      </c>
      <c r="K287" s="12">
        <v>1115000</v>
      </c>
      <c r="L287" s="13">
        <v>990000</v>
      </c>
    </row>
    <row r="288" spans="1:12" x14ac:dyDescent="0.25">
      <c r="A288" s="1">
        <v>79387163300012</v>
      </c>
      <c r="B288" t="s">
        <v>182</v>
      </c>
      <c r="C288" s="2" t="s">
        <v>894</v>
      </c>
      <c r="D288" s="2" t="s">
        <v>848</v>
      </c>
      <c r="E288" s="2" t="str">
        <f>VLOOKUP(D288,Paramètres!K:N,2,FALSE)</f>
        <v>Pas-de-Calais</v>
      </c>
      <c r="F288" s="2" t="s">
        <v>24</v>
      </c>
      <c r="G288" s="2" t="s">
        <v>14</v>
      </c>
      <c r="H288" s="2" t="s">
        <v>4</v>
      </c>
      <c r="I288" s="2">
        <v>17</v>
      </c>
      <c r="J288" s="2">
        <v>2021</v>
      </c>
      <c r="K288" s="12">
        <v>435400</v>
      </c>
      <c r="L288" s="13">
        <v>430000</v>
      </c>
    </row>
    <row r="289" spans="1:12" x14ac:dyDescent="0.25">
      <c r="A289" s="1">
        <v>52071993100021</v>
      </c>
      <c r="B289" t="s">
        <v>149</v>
      </c>
      <c r="C289" s="2" t="s">
        <v>893</v>
      </c>
      <c r="D289" s="2" t="s">
        <v>848</v>
      </c>
      <c r="E289" s="2" t="str">
        <f>VLOOKUP(D289,Paramètres!K:N,2,FALSE)</f>
        <v>Pas-de-Calais</v>
      </c>
      <c r="F289" s="2" t="s">
        <v>24</v>
      </c>
      <c r="G289" s="2" t="s">
        <v>14</v>
      </c>
      <c r="H289" s="2" t="s">
        <v>4</v>
      </c>
      <c r="I289" s="2">
        <v>21</v>
      </c>
      <c r="J289" s="2">
        <v>2022</v>
      </c>
      <c r="K289" s="12">
        <v>244698</v>
      </c>
      <c r="L289" s="13">
        <v>220000</v>
      </c>
    </row>
    <row r="290" spans="1:12" x14ac:dyDescent="0.25">
      <c r="A290" s="1">
        <v>77554678100011</v>
      </c>
      <c r="B290" t="s">
        <v>142</v>
      </c>
      <c r="C290" s="2" t="s">
        <v>894</v>
      </c>
      <c r="D290" s="2" t="s">
        <v>780</v>
      </c>
      <c r="E290" s="2" t="str">
        <f>VLOOKUP(D290,Paramètres!K:N,2,FALSE)</f>
        <v>Aisne</v>
      </c>
      <c r="F290" s="2" t="s">
        <v>24</v>
      </c>
      <c r="G290" s="2" t="s">
        <v>14</v>
      </c>
      <c r="H290" s="2" t="s">
        <v>3</v>
      </c>
      <c r="I290" s="2">
        <v>22</v>
      </c>
      <c r="J290" s="2">
        <v>2022</v>
      </c>
      <c r="K290" s="12">
        <v>886144</v>
      </c>
      <c r="L290" s="13">
        <v>868000</v>
      </c>
    </row>
    <row r="291" spans="1:12" x14ac:dyDescent="0.25">
      <c r="A291" s="1">
        <v>77562042000379</v>
      </c>
      <c r="B291" t="s">
        <v>150</v>
      </c>
      <c r="C291" s="2" t="s">
        <v>894</v>
      </c>
      <c r="D291" s="2" t="s">
        <v>845</v>
      </c>
      <c r="E291" s="2" t="str">
        <f>VLOOKUP(D291,Paramètres!K:N,2,FALSE)</f>
        <v>Nord</v>
      </c>
      <c r="F291" s="2" t="s">
        <v>24</v>
      </c>
      <c r="G291" s="2" t="s">
        <v>14</v>
      </c>
      <c r="H291" s="2" t="s">
        <v>4</v>
      </c>
      <c r="I291" s="2">
        <v>32</v>
      </c>
      <c r="J291" s="2">
        <v>2022</v>
      </c>
      <c r="K291" s="12">
        <v>160000</v>
      </c>
      <c r="L291" s="13">
        <v>160000</v>
      </c>
    </row>
    <row r="292" spans="1:12" x14ac:dyDescent="0.25">
      <c r="A292" s="1">
        <v>77562407500682</v>
      </c>
      <c r="B292" t="s">
        <v>143</v>
      </c>
      <c r="C292" s="2" t="s">
        <v>895</v>
      </c>
      <c r="D292" s="2" t="s">
        <v>845</v>
      </c>
      <c r="E292" s="2" t="str">
        <f>VLOOKUP(D292,Paramètres!K:N,2,FALSE)</f>
        <v>Nord</v>
      </c>
      <c r="F292" s="2" t="s">
        <v>25</v>
      </c>
      <c r="G292" s="2" t="s">
        <v>14</v>
      </c>
      <c r="H292" s="2" t="s">
        <v>4</v>
      </c>
      <c r="I292" s="2">
        <v>33</v>
      </c>
      <c r="J292" s="2">
        <v>2022</v>
      </c>
      <c r="K292" s="12">
        <v>222000</v>
      </c>
      <c r="L292" s="13">
        <v>462000</v>
      </c>
    </row>
    <row r="293" spans="1:12" x14ac:dyDescent="0.25">
      <c r="A293" s="1">
        <v>77562913200439</v>
      </c>
      <c r="B293" t="s">
        <v>138</v>
      </c>
      <c r="C293" s="2" t="s">
        <v>894</v>
      </c>
      <c r="D293" s="2" t="s">
        <v>846</v>
      </c>
      <c r="E293" s="2" t="str">
        <f>VLOOKUP(D293,Paramètres!K:N,2,FALSE)</f>
        <v>Oise</v>
      </c>
      <c r="F293" s="2" t="s">
        <v>24</v>
      </c>
      <c r="G293" s="2" t="s">
        <v>14</v>
      </c>
      <c r="H293" s="2" t="s">
        <v>4</v>
      </c>
      <c r="I293" s="2">
        <v>25</v>
      </c>
      <c r="J293" s="2">
        <v>2022</v>
      </c>
      <c r="K293" s="12">
        <v>128300</v>
      </c>
      <c r="L293" s="13">
        <v>125000</v>
      </c>
    </row>
    <row r="294" spans="1:12" x14ac:dyDescent="0.25">
      <c r="A294" s="1">
        <v>77568879900011</v>
      </c>
      <c r="B294" t="s">
        <v>221</v>
      </c>
      <c r="C294" s="2" t="s">
        <v>893</v>
      </c>
      <c r="D294" s="2" t="s">
        <v>576</v>
      </c>
      <c r="E294" s="2" t="str">
        <f>VLOOKUP(D294,Paramètres!K:N,2,FALSE)</f>
        <v>Paris</v>
      </c>
      <c r="F294" s="2" t="s">
        <v>26</v>
      </c>
      <c r="G294" s="2" t="s">
        <v>14</v>
      </c>
      <c r="H294" s="32" t="s">
        <v>3</v>
      </c>
      <c r="I294" s="1">
        <v>82</v>
      </c>
      <c r="J294" s="2">
        <v>2022</v>
      </c>
      <c r="K294" s="13">
        <v>1248500</v>
      </c>
      <c r="L294" s="13">
        <v>1218500</v>
      </c>
    </row>
    <row r="295" spans="1:12" x14ac:dyDescent="0.25">
      <c r="A295" s="1">
        <v>78393831900069</v>
      </c>
      <c r="B295" t="s">
        <v>148</v>
      </c>
      <c r="C295" s="2" t="s">
        <v>894</v>
      </c>
      <c r="D295" s="2" t="s">
        <v>848</v>
      </c>
      <c r="E295" s="2" t="str">
        <f>VLOOKUP(D295,Paramètres!K:N,2,FALSE)</f>
        <v>Pas-de-Calais</v>
      </c>
      <c r="F295" s="2" t="s">
        <v>24</v>
      </c>
      <c r="G295" s="2" t="s">
        <v>14</v>
      </c>
      <c r="H295" s="2" t="s">
        <v>4</v>
      </c>
      <c r="I295" s="2">
        <v>49</v>
      </c>
      <c r="J295" s="2">
        <v>2022</v>
      </c>
      <c r="K295" s="12">
        <v>422034</v>
      </c>
      <c r="L295" s="13">
        <v>365000</v>
      </c>
    </row>
    <row r="296" spans="1:12" x14ac:dyDescent="0.25">
      <c r="A296" s="1" t="s">
        <v>157</v>
      </c>
      <c r="B296" t="s">
        <v>144</v>
      </c>
      <c r="C296" s="2" t="s">
        <v>891</v>
      </c>
      <c r="D296" s="2" t="s">
        <v>845</v>
      </c>
      <c r="E296" s="2" t="str">
        <f>VLOOKUP(D296,Paramètres!K:N,2,FALSE)</f>
        <v>Nord</v>
      </c>
      <c r="F296" s="2" t="s">
        <v>24</v>
      </c>
      <c r="G296" s="2" t="s">
        <v>14</v>
      </c>
      <c r="H296" s="2" t="s">
        <v>4</v>
      </c>
      <c r="I296" s="2">
        <v>17</v>
      </c>
      <c r="J296" s="2">
        <v>2022</v>
      </c>
      <c r="K296" s="12">
        <v>3369741</v>
      </c>
      <c r="L296" s="13">
        <v>321500</v>
      </c>
    </row>
    <row r="297" spans="1:12" x14ac:dyDescent="0.25">
      <c r="A297" s="1" t="s">
        <v>158</v>
      </c>
      <c r="B297" t="s">
        <v>145</v>
      </c>
      <c r="C297" s="2" t="s">
        <v>891</v>
      </c>
      <c r="D297" s="2" t="s">
        <v>863</v>
      </c>
      <c r="E297" s="2" t="str">
        <f>VLOOKUP(D297,Paramètres!K:N,2,FALSE)</f>
        <v>Somme</v>
      </c>
      <c r="F297" s="2" t="s">
        <v>24</v>
      </c>
      <c r="G297" s="2" t="s">
        <v>14</v>
      </c>
      <c r="H297" s="2" t="s">
        <v>3</v>
      </c>
      <c r="I297" s="2">
        <v>18</v>
      </c>
      <c r="J297" s="2">
        <v>2022</v>
      </c>
      <c r="K297" s="12">
        <v>862000</v>
      </c>
      <c r="L297" s="13">
        <v>822000</v>
      </c>
    </row>
    <row r="298" spans="1:12" x14ac:dyDescent="0.25">
      <c r="A298" s="1" t="s">
        <v>151</v>
      </c>
      <c r="B298" t="s">
        <v>139</v>
      </c>
      <c r="C298" s="2" t="s">
        <v>893</v>
      </c>
      <c r="D298" s="2" t="s">
        <v>848</v>
      </c>
      <c r="E298" s="2" t="str">
        <f>VLOOKUP(D298,Paramètres!K:N,2,FALSE)</f>
        <v>Pas-de-Calais</v>
      </c>
      <c r="F298" s="2" t="s">
        <v>24</v>
      </c>
      <c r="G298" s="2" t="s">
        <v>14</v>
      </c>
      <c r="H298" s="2" t="s">
        <v>4</v>
      </c>
      <c r="I298" s="2">
        <v>18</v>
      </c>
      <c r="J298" s="2">
        <v>2022</v>
      </c>
      <c r="K298" s="12">
        <v>344883</v>
      </c>
      <c r="L298" s="13">
        <v>356000</v>
      </c>
    </row>
    <row r="299" spans="1:12" x14ac:dyDescent="0.25">
      <c r="A299" s="1" t="s">
        <v>154</v>
      </c>
      <c r="B299" t="s">
        <v>219</v>
      </c>
      <c r="C299" s="2" t="s">
        <v>891</v>
      </c>
      <c r="D299" s="2" t="s">
        <v>846</v>
      </c>
      <c r="E299" s="2" t="str">
        <f>VLOOKUP(D299,Paramètres!K:N,2,FALSE)</f>
        <v>Oise</v>
      </c>
      <c r="F299" s="2" t="s">
        <v>25</v>
      </c>
      <c r="G299" s="2" t="s">
        <v>14</v>
      </c>
      <c r="H299" s="2" t="s">
        <v>3</v>
      </c>
      <c r="I299" s="2">
        <v>35</v>
      </c>
      <c r="J299" s="2">
        <v>2022</v>
      </c>
      <c r="K299" s="12">
        <v>752500</v>
      </c>
      <c r="L299" s="13">
        <v>767500</v>
      </c>
    </row>
    <row r="300" spans="1:12" x14ac:dyDescent="0.25">
      <c r="A300" s="1" t="s">
        <v>155</v>
      </c>
      <c r="B300" t="s">
        <v>141</v>
      </c>
      <c r="C300" s="2" t="s">
        <v>894</v>
      </c>
      <c r="D300" s="2" t="s">
        <v>845</v>
      </c>
      <c r="E300" s="2" t="str">
        <f>VLOOKUP(D300,Paramètres!K:N,2,FALSE)</f>
        <v>Nord</v>
      </c>
      <c r="F300" s="2" t="s">
        <v>24</v>
      </c>
      <c r="G300" s="2" t="s">
        <v>14</v>
      </c>
      <c r="H300" s="2" t="s">
        <v>4</v>
      </c>
      <c r="I300" s="2">
        <v>12</v>
      </c>
      <c r="J300" s="2">
        <v>2022</v>
      </c>
      <c r="K300" s="12">
        <v>266389</v>
      </c>
      <c r="L300" s="13">
        <v>260000</v>
      </c>
    </row>
    <row r="301" spans="1:12" x14ac:dyDescent="0.25">
      <c r="A301" s="1" t="s">
        <v>153</v>
      </c>
      <c r="B301" t="s">
        <v>140</v>
      </c>
      <c r="C301" s="2" t="s">
        <v>894</v>
      </c>
      <c r="D301" s="2" t="s">
        <v>845</v>
      </c>
      <c r="E301" s="2" t="str">
        <f>VLOOKUP(D301,Paramètres!K:N,2,FALSE)</f>
        <v>Nord</v>
      </c>
      <c r="F301" s="2" t="s">
        <v>24</v>
      </c>
      <c r="G301" s="2" t="s">
        <v>14</v>
      </c>
      <c r="H301" s="2" t="s">
        <v>4</v>
      </c>
      <c r="I301" s="2">
        <v>37</v>
      </c>
      <c r="J301" s="2">
        <v>2022</v>
      </c>
      <c r="K301" s="12">
        <v>185000</v>
      </c>
      <c r="L301" s="13">
        <v>185000</v>
      </c>
    </row>
    <row r="302" spans="1:12" x14ac:dyDescent="0.25">
      <c r="A302" s="1" t="s">
        <v>152</v>
      </c>
      <c r="B302" t="s">
        <v>218</v>
      </c>
      <c r="C302" s="2" t="s">
        <v>894</v>
      </c>
      <c r="D302" s="2" t="s">
        <v>846</v>
      </c>
      <c r="E302" s="2" t="str">
        <f>VLOOKUP(D302,Paramètres!K:N,2,FALSE)</f>
        <v>Oise</v>
      </c>
      <c r="F302" s="2" t="s">
        <v>25</v>
      </c>
      <c r="G302" s="2" t="s">
        <v>14</v>
      </c>
      <c r="H302" s="2" t="s">
        <v>3</v>
      </c>
      <c r="I302" s="2">
        <v>21</v>
      </c>
      <c r="J302" s="2">
        <v>2022</v>
      </c>
      <c r="K302" s="12">
        <v>591500</v>
      </c>
      <c r="L302" s="13">
        <v>506500</v>
      </c>
    </row>
    <row r="303" spans="1:12" x14ac:dyDescent="0.25">
      <c r="A303" s="1" t="s">
        <v>159</v>
      </c>
      <c r="B303" t="s">
        <v>146</v>
      </c>
      <c r="C303" s="2" t="s">
        <v>891</v>
      </c>
      <c r="D303" s="2" t="s">
        <v>845</v>
      </c>
      <c r="E303" s="2" t="str">
        <f>VLOOKUP(D303,Paramètres!K:N,2,FALSE)</f>
        <v>Nord</v>
      </c>
      <c r="F303" s="2" t="s">
        <v>24</v>
      </c>
      <c r="G303" s="2" t="s">
        <v>14</v>
      </c>
      <c r="H303" s="2" t="s">
        <v>3</v>
      </c>
      <c r="I303" s="2">
        <v>15</v>
      </c>
      <c r="J303" s="2">
        <v>2022</v>
      </c>
      <c r="K303" s="12">
        <v>727700</v>
      </c>
      <c r="L303" s="13">
        <v>677500</v>
      </c>
    </row>
    <row r="304" spans="1:12" x14ac:dyDescent="0.25">
      <c r="A304" s="1" t="s">
        <v>160</v>
      </c>
      <c r="B304" t="s">
        <v>147</v>
      </c>
      <c r="C304" s="2" t="s">
        <v>894</v>
      </c>
      <c r="D304" s="2" t="s">
        <v>848</v>
      </c>
      <c r="E304" s="2" t="str">
        <f>VLOOKUP(D304,Paramètres!K:N,2,FALSE)</f>
        <v>Pas-de-Calais</v>
      </c>
      <c r="F304" s="2" t="s">
        <v>24</v>
      </c>
      <c r="G304" s="2" t="s">
        <v>14</v>
      </c>
      <c r="H304" s="2" t="s">
        <v>4</v>
      </c>
      <c r="I304" s="2">
        <v>17</v>
      </c>
      <c r="J304" s="2">
        <v>2022</v>
      </c>
      <c r="K304" s="12">
        <v>515835</v>
      </c>
      <c r="L304" s="13">
        <v>393500</v>
      </c>
    </row>
    <row r="305" spans="1:12" x14ac:dyDescent="0.25">
      <c r="A305" s="1" t="s">
        <v>156</v>
      </c>
      <c r="B305" t="s">
        <v>220</v>
      </c>
      <c r="C305" s="2" t="s">
        <v>894</v>
      </c>
      <c r="D305" s="2" t="s">
        <v>780</v>
      </c>
      <c r="E305" s="2" t="str">
        <f>VLOOKUP(D305,Paramètres!K:N,2,FALSE)</f>
        <v>Aisne</v>
      </c>
      <c r="F305" s="2" t="s">
        <v>24</v>
      </c>
      <c r="G305" s="2" t="s">
        <v>14</v>
      </c>
      <c r="H305" s="2" t="s">
        <v>4</v>
      </c>
      <c r="I305" s="2">
        <v>20</v>
      </c>
      <c r="J305" s="2">
        <v>2022</v>
      </c>
      <c r="K305" s="12">
        <v>100000</v>
      </c>
      <c r="L305" s="13">
        <v>100000</v>
      </c>
    </row>
    <row r="306" spans="1:12" x14ac:dyDescent="0.25">
      <c r="A306" s="1">
        <v>26590673500013</v>
      </c>
      <c r="B306" t="s">
        <v>1120</v>
      </c>
      <c r="C306" s="2" t="s">
        <v>891</v>
      </c>
      <c r="D306" s="2">
        <v>59</v>
      </c>
      <c r="E306" s="2" t="s">
        <v>700</v>
      </c>
      <c r="F306" s="2" t="s">
        <v>24</v>
      </c>
      <c r="G306" s="2" t="s">
        <v>14</v>
      </c>
      <c r="H306" s="2" t="s">
        <v>897</v>
      </c>
      <c r="I306" s="2">
        <v>17</v>
      </c>
      <c r="J306" s="2">
        <v>2023</v>
      </c>
      <c r="K306" s="12">
        <v>723016</v>
      </c>
      <c r="L306" s="12">
        <v>493000</v>
      </c>
    </row>
    <row r="307" spans="1:12" x14ac:dyDescent="0.25">
      <c r="A307" s="1">
        <v>26600704600011</v>
      </c>
      <c r="B307" t="s">
        <v>1122</v>
      </c>
      <c r="C307" s="2" t="s">
        <v>891</v>
      </c>
      <c r="D307" s="2">
        <v>60</v>
      </c>
      <c r="E307" s="2" t="s">
        <v>702</v>
      </c>
      <c r="F307" s="2" t="s">
        <v>24</v>
      </c>
      <c r="G307" s="2" t="s">
        <v>14</v>
      </c>
      <c r="H307" s="2" t="s">
        <v>3</v>
      </c>
      <c r="I307" s="2">
        <v>13</v>
      </c>
      <c r="J307" s="2">
        <v>2023</v>
      </c>
      <c r="K307" s="12">
        <v>576172</v>
      </c>
      <c r="L307" s="12">
        <v>473000</v>
      </c>
    </row>
    <row r="308" spans="1:12" x14ac:dyDescent="0.25">
      <c r="A308" s="1">
        <v>30157138600079</v>
      </c>
      <c r="B308" t="s">
        <v>964</v>
      </c>
      <c r="C308" s="2" t="s">
        <v>894</v>
      </c>
      <c r="D308" s="2">
        <v>62</v>
      </c>
      <c r="E308" s="2" t="s">
        <v>706</v>
      </c>
      <c r="F308" s="2" t="s">
        <v>24</v>
      </c>
      <c r="G308" s="2" t="s">
        <v>14</v>
      </c>
      <c r="H308" s="2" t="s">
        <v>3</v>
      </c>
      <c r="I308" s="2">
        <v>18</v>
      </c>
      <c r="J308" s="2">
        <v>2023</v>
      </c>
      <c r="K308" s="12">
        <v>378000</v>
      </c>
      <c r="L308" s="12">
        <v>378000</v>
      </c>
    </row>
    <row r="309" spans="1:12" x14ac:dyDescent="0.25">
      <c r="A309" s="1">
        <v>30356061900072</v>
      </c>
      <c r="B309" t="s">
        <v>965</v>
      </c>
      <c r="C309" s="2" t="s">
        <v>894</v>
      </c>
      <c r="D309" s="2">
        <v>59</v>
      </c>
      <c r="E309" s="2" t="s">
        <v>700</v>
      </c>
      <c r="F309" s="2" t="s">
        <v>24</v>
      </c>
      <c r="G309" s="2" t="s">
        <v>14</v>
      </c>
      <c r="H309" s="2" t="s">
        <v>897</v>
      </c>
      <c r="I309" s="2">
        <v>15</v>
      </c>
      <c r="J309" s="2">
        <v>2023</v>
      </c>
      <c r="K309" s="12">
        <v>430030</v>
      </c>
      <c r="L309" s="12">
        <v>123000</v>
      </c>
    </row>
    <row r="310" spans="1:12" x14ac:dyDescent="0.25">
      <c r="A310" s="1">
        <v>31324459200017</v>
      </c>
      <c r="B310" t="s">
        <v>1121</v>
      </c>
      <c r="C310" s="2" t="s">
        <v>894</v>
      </c>
      <c r="D310" s="2">
        <v>62</v>
      </c>
      <c r="E310" s="2" t="s">
        <v>706</v>
      </c>
      <c r="F310" s="2" t="s">
        <v>24</v>
      </c>
      <c r="G310" s="2" t="s">
        <v>14</v>
      </c>
      <c r="H310" s="2" t="s">
        <v>897</v>
      </c>
      <c r="I310" s="2">
        <v>16</v>
      </c>
      <c r="J310" s="2">
        <v>2023</v>
      </c>
      <c r="K310" s="12">
        <v>463204</v>
      </c>
      <c r="L310" s="12">
        <v>336000</v>
      </c>
    </row>
    <row r="311" spans="1:12" x14ac:dyDescent="0.25">
      <c r="A311" s="1">
        <v>33375054500191</v>
      </c>
      <c r="B311" t="s">
        <v>966</v>
      </c>
      <c r="C311" s="2" t="s">
        <v>894</v>
      </c>
      <c r="D311" s="2">
        <v>59</v>
      </c>
      <c r="E311" s="2" t="s">
        <v>700</v>
      </c>
      <c r="F311" s="2" t="s">
        <v>24</v>
      </c>
      <c r="G311" s="2" t="s">
        <v>14</v>
      </c>
      <c r="H311" s="2" t="s">
        <v>4</v>
      </c>
      <c r="I311" s="2">
        <v>20</v>
      </c>
      <c r="J311" s="2">
        <v>2023</v>
      </c>
      <c r="K311" s="12">
        <v>100000</v>
      </c>
      <c r="L311" s="12">
        <v>95000</v>
      </c>
    </row>
    <row r="312" spans="1:12" x14ac:dyDescent="0.25">
      <c r="A312" s="1">
        <v>35238797100034</v>
      </c>
      <c r="B312" t="s">
        <v>1123</v>
      </c>
      <c r="C312" s="2" t="s">
        <v>893</v>
      </c>
      <c r="D312" s="2">
        <v>62</v>
      </c>
      <c r="E312" s="2" t="s">
        <v>706</v>
      </c>
      <c r="F312" s="2" t="s">
        <v>24</v>
      </c>
      <c r="G312" s="2" t="s">
        <v>14</v>
      </c>
      <c r="H312" s="2" t="s">
        <v>3</v>
      </c>
      <c r="I312" s="2">
        <v>20</v>
      </c>
      <c r="J312" s="2">
        <v>2023</v>
      </c>
      <c r="K312" s="12">
        <v>693637</v>
      </c>
      <c r="L312" s="12">
        <v>600000</v>
      </c>
    </row>
    <row r="313" spans="1:12" x14ac:dyDescent="0.25">
      <c r="A313" s="1">
        <v>37830040400027</v>
      </c>
      <c r="B313" t="s">
        <v>1088</v>
      </c>
      <c r="C313" s="2" t="s">
        <v>894</v>
      </c>
      <c r="D313" s="2">
        <v>62</v>
      </c>
      <c r="E313" s="2" t="s">
        <v>706</v>
      </c>
      <c r="F313" s="2" t="s">
        <v>24</v>
      </c>
      <c r="G313" s="2" t="s">
        <v>14</v>
      </c>
      <c r="H313" s="2" t="s">
        <v>3</v>
      </c>
      <c r="I313" s="2">
        <v>1</v>
      </c>
      <c r="J313" s="2">
        <v>2023</v>
      </c>
      <c r="K313" s="12">
        <v>25086</v>
      </c>
      <c r="L313" s="12">
        <v>21000</v>
      </c>
    </row>
    <row r="314" spans="1:12" x14ac:dyDescent="0.25">
      <c r="A314" s="1">
        <v>38212657100019</v>
      </c>
      <c r="B314" t="s">
        <v>1124</v>
      </c>
      <c r="C314" s="2" t="s">
        <v>891</v>
      </c>
      <c r="D314" s="2">
        <v>59</v>
      </c>
      <c r="E314" s="2" t="s">
        <v>700</v>
      </c>
      <c r="F314" s="2" t="s">
        <v>24</v>
      </c>
      <c r="G314" s="2" t="s">
        <v>14</v>
      </c>
      <c r="H314" s="2" t="s">
        <v>3</v>
      </c>
      <c r="I314" s="2">
        <v>15</v>
      </c>
      <c r="J314" s="2">
        <v>2023</v>
      </c>
      <c r="K314" s="12">
        <v>487228</v>
      </c>
      <c r="L314" s="12">
        <v>455000</v>
      </c>
    </row>
    <row r="315" spans="1:12" x14ac:dyDescent="0.25">
      <c r="A315" s="1">
        <v>52496596900024</v>
      </c>
      <c r="B315" t="s">
        <v>1125</v>
      </c>
      <c r="C315" s="2" t="s">
        <v>893</v>
      </c>
      <c r="D315" s="2">
        <v>75</v>
      </c>
      <c r="E315" s="2" t="s">
        <v>732</v>
      </c>
      <c r="F315" s="2" t="s">
        <v>25</v>
      </c>
      <c r="G315" s="2" t="s">
        <v>14</v>
      </c>
      <c r="H315" s="2" t="s">
        <v>4</v>
      </c>
      <c r="I315" s="2">
        <v>41</v>
      </c>
      <c r="J315" s="2">
        <v>2023</v>
      </c>
      <c r="K315" s="12">
        <v>225397</v>
      </c>
      <c r="L315" s="12">
        <v>122800</v>
      </c>
    </row>
    <row r="316" spans="1:12" x14ac:dyDescent="0.25">
      <c r="A316" s="1">
        <v>52854700300038</v>
      </c>
      <c r="B316" t="s">
        <v>1126</v>
      </c>
      <c r="C316" s="2" t="s">
        <v>893</v>
      </c>
      <c r="D316" s="2">
        <v>62</v>
      </c>
      <c r="E316" s="2" t="s">
        <v>706</v>
      </c>
      <c r="F316" s="2" t="s">
        <v>24</v>
      </c>
      <c r="G316" s="2" t="s">
        <v>14</v>
      </c>
      <c r="H316" s="2" t="s">
        <v>4</v>
      </c>
      <c r="I316" s="2">
        <v>17</v>
      </c>
      <c r="J316" s="2">
        <v>2023</v>
      </c>
      <c r="K316" s="12">
        <v>232922</v>
      </c>
      <c r="L316" s="12">
        <v>198100</v>
      </c>
    </row>
    <row r="317" spans="1:12" x14ac:dyDescent="0.25">
      <c r="A317" s="1">
        <v>77554714400458</v>
      </c>
      <c r="B317" t="s">
        <v>967</v>
      </c>
      <c r="C317" s="2" t="s">
        <v>895</v>
      </c>
      <c r="D317" s="2">
        <v>2</v>
      </c>
      <c r="E317" s="2" t="s">
        <v>586</v>
      </c>
      <c r="F317" s="2" t="s">
        <v>24</v>
      </c>
      <c r="G317" s="2" t="s">
        <v>14</v>
      </c>
      <c r="H317" s="2" t="s">
        <v>4</v>
      </c>
      <c r="I317" s="2">
        <v>16</v>
      </c>
      <c r="J317" s="2">
        <v>2023</v>
      </c>
      <c r="K317" s="12">
        <v>169400</v>
      </c>
      <c r="L317" s="12">
        <v>160000</v>
      </c>
    </row>
    <row r="318" spans="1:12" x14ac:dyDescent="0.25">
      <c r="A318" s="1">
        <v>77562173300135</v>
      </c>
      <c r="B318" t="s">
        <v>1127</v>
      </c>
      <c r="C318" s="2" t="s">
        <v>893</v>
      </c>
      <c r="D318" s="2">
        <v>59</v>
      </c>
      <c r="E318" s="2" t="s">
        <v>700</v>
      </c>
      <c r="F318" s="2" t="s">
        <v>24</v>
      </c>
      <c r="G318" s="2" t="s">
        <v>14</v>
      </c>
      <c r="H318" s="2" t="s">
        <v>897</v>
      </c>
      <c r="I318" s="2">
        <v>21</v>
      </c>
      <c r="J318" s="2">
        <v>2023</v>
      </c>
      <c r="K318" s="12">
        <v>446608</v>
      </c>
      <c r="L318" s="12">
        <v>305000</v>
      </c>
    </row>
    <row r="319" spans="1:12" x14ac:dyDescent="0.25">
      <c r="A319" s="1">
        <v>77562212900374</v>
      </c>
      <c r="B319" t="s">
        <v>1128</v>
      </c>
      <c r="C319" s="2" t="s">
        <v>894</v>
      </c>
      <c r="D319" s="2">
        <v>59</v>
      </c>
      <c r="E319" s="2" t="s">
        <v>700</v>
      </c>
      <c r="F319" s="2" t="s">
        <v>24</v>
      </c>
      <c r="G319" s="2" t="s">
        <v>14</v>
      </c>
      <c r="H319" s="2" t="s">
        <v>4</v>
      </c>
      <c r="I319" s="2">
        <v>21</v>
      </c>
      <c r="J319" s="2">
        <v>2023</v>
      </c>
      <c r="K319" s="12">
        <v>105000</v>
      </c>
      <c r="L319" s="12">
        <v>105000</v>
      </c>
    </row>
    <row r="320" spans="1:12" x14ac:dyDescent="0.25">
      <c r="A320" s="1">
        <v>77562406700010</v>
      </c>
      <c r="B320" t="s">
        <v>135</v>
      </c>
      <c r="C320" s="2" t="s">
        <v>893</v>
      </c>
      <c r="D320" s="2">
        <v>59</v>
      </c>
      <c r="E320" s="2" t="s">
        <v>700</v>
      </c>
      <c r="F320" s="2" t="s">
        <v>24</v>
      </c>
      <c r="G320" s="2" t="s">
        <v>14</v>
      </c>
      <c r="H320" s="2" t="s">
        <v>3</v>
      </c>
      <c r="I320" s="2">
        <v>18</v>
      </c>
      <c r="J320" s="2">
        <v>2023</v>
      </c>
      <c r="K320" s="12">
        <v>718000</v>
      </c>
      <c r="L320" s="12">
        <v>378000</v>
      </c>
    </row>
    <row r="321" spans="1:12" x14ac:dyDescent="0.25">
      <c r="A321" s="1">
        <v>77562841500017</v>
      </c>
      <c r="B321" t="s">
        <v>1129</v>
      </c>
      <c r="C321" s="2" t="s">
        <v>894</v>
      </c>
      <c r="D321" s="2">
        <v>60</v>
      </c>
      <c r="E321" s="2" t="s">
        <v>702</v>
      </c>
      <c r="F321" s="2" t="s">
        <v>24</v>
      </c>
      <c r="G321" s="2" t="s">
        <v>14</v>
      </c>
      <c r="H321" s="2" t="s">
        <v>3</v>
      </c>
      <c r="I321" s="2">
        <v>15</v>
      </c>
      <c r="J321" s="2">
        <v>2023</v>
      </c>
      <c r="K321" s="12">
        <v>550820</v>
      </c>
      <c r="L321" s="12">
        <v>315000</v>
      </c>
    </row>
    <row r="322" spans="1:12" x14ac:dyDescent="0.25">
      <c r="A322" s="1">
        <v>77571070000300</v>
      </c>
      <c r="B322" t="s">
        <v>968</v>
      </c>
      <c r="C322" s="2" t="s">
        <v>894</v>
      </c>
      <c r="D322" s="2">
        <v>80</v>
      </c>
      <c r="E322" s="2" t="s">
        <v>742</v>
      </c>
      <c r="F322" s="2" t="s">
        <v>24</v>
      </c>
      <c r="G322" s="2" t="s">
        <v>14</v>
      </c>
      <c r="H322" s="2" t="s">
        <v>4</v>
      </c>
      <c r="I322" s="2">
        <v>15</v>
      </c>
      <c r="J322" s="2">
        <v>2023</v>
      </c>
      <c r="K322" s="12">
        <v>432509</v>
      </c>
      <c r="L322" s="12">
        <v>75000</v>
      </c>
    </row>
    <row r="323" spans="1:12" x14ac:dyDescent="0.25">
      <c r="A323" s="1">
        <v>77571080900382</v>
      </c>
      <c r="B323" t="s">
        <v>969</v>
      </c>
      <c r="C323" s="2" t="s">
        <v>895</v>
      </c>
      <c r="D323" s="2">
        <v>80</v>
      </c>
      <c r="E323" s="2" t="s">
        <v>742</v>
      </c>
      <c r="F323" s="2" t="s">
        <v>24</v>
      </c>
      <c r="G323" s="2" t="s">
        <v>14</v>
      </c>
      <c r="H323" s="2" t="s">
        <v>3</v>
      </c>
      <c r="I323" s="2">
        <v>15</v>
      </c>
      <c r="J323" s="2">
        <v>2023</v>
      </c>
      <c r="K323" s="12">
        <v>398377</v>
      </c>
      <c r="L323" s="12">
        <v>415000</v>
      </c>
    </row>
    <row r="324" spans="1:12" x14ac:dyDescent="0.25">
      <c r="A324" s="1">
        <v>78393828500187</v>
      </c>
      <c r="B324" t="s">
        <v>1130</v>
      </c>
      <c r="C324" s="2" t="s">
        <v>894</v>
      </c>
      <c r="D324" s="2">
        <v>62</v>
      </c>
      <c r="E324" s="2" t="s">
        <v>706</v>
      </c>
      <c r="F324" s="2" t="s">
        <v>24</v>
      </c>
      <c r="G324" s="2" t="s">
        <v>14</v>
      </c>
      <c r="H324" s="2" t="s">
        <v>4</v>
      </c>
      <c r="I324" s="2">
        <v>12</v>
      </c>
      <c r="J324" s="2">
        <v>2023</v>
      </c>
      <c r="K324" s="12">
        <v>270800</v>
      </c>
      <c r="L324" s="12">
        <v>160000</v>
      </c>
    </row>
    <row r="325" spans="1:12" x14ac:dyDescent="0.25">
      <c r="A325" s="1">
        <v>78818440600015</v>
      </c>
      <c r="B325" t="s">
        <v>1131</v>
      </c>
      <c r="C325" s="2" t="s">
        <v>894</v>
      </c>
      <c r="D325" s="2">
        <v>80</v>
      </c>
      <c r="E325" s="2" t="s">
        <v>742</v>
      </c>
      <c r="F325" s="2" t="s">
        <v>24</v>
      </c>
      <c r="G325" s="2" t="s">
        <v>14</v>
      </c>
      <c r="H325" s="2" t="s">
        <v>3</v>
      </c>
      <c r="I325" s="2">
        <v>15</v>
      </c>
      <c r="J325" s="2">
        <v>2023</v>
      </c>
      <c r="K325" s="12">
        <v>598428</v>
      </c>
      <c r="L325" s="12">
        <v>555000</v>
      </c>
    </row>
    <row r="326" spans="1:12" x14ac:dyDescent="0.25">
      <c r="A326" s="1">
        <v>79387163300012</v>
      </c>
      <c r="B326" t="s">
        <v>1132</v>
      </c>
      <c r="C326" s="2" t="s">
        <v>894</v>
      </c>
      <c r="D326" s="2">
        <v>62</v>
      </c>
      <c r="E326" s="2" t="s">
        <v>706</v>
      </c>
      <c r="F326" s="2" t="s">
        <v>24</v>
      </c>
      <c r="G326" s="2" t="s">
        <v>14</v>
      </c>
      <c r="H326" s="2" t="s">
        <v>897</v>
      </c>
      <c r="I326" s="2">
        <v>2</v>
      </c>
      <c r="J326" s="2">
        <v>2023</v>
      </c>
      <c r="K326" s="12">
        <v>25539</v>
      </c>
      <c r="L326" s="12">
        <v>24100</v>
      </c>
    </row>
    <row r="327" spans="1:12" x14ac:dyDescent="0.25">
      <c r="A327" s="1">
        <v>82811795200014</v>
      </c>
      <c r="B327" t="s">
        <v>1133</v>
      </c>
      <c r="C327" s="2" t="s">
        <v>894</v>
      </c>
      <c r="D327" s="2">
        <v>59</v>
      </c>
      <c r="E327" s="2" t="s">
        <v>700</v>
      </c>
      <c r="F327" s="2" t="s">
        <v>25</v>
      </c>
      <c r="G327" s="2" t="s">
        <v>14</v>
      </c>
      <c r="H327" s="2" t="s">
        <v>4</v>
      </c>
      <c r="I327" s="2">
        <v>42</v>
      </c>
      <c r="J327" s="2">
        <v>2023</v>
      </c>
      <c r="K327" s="12">
        <v>324000</v>
      </c>
      <c r="L327" s="12">
        <v>230000</v>
      </c>
    </row>
    <row r="328" spans="1:12" x14ac:dyDescent="0.25">
      <c r="A328" s="1">
        <v>13000409600017</v>
      </c>
      <c r="B328" t="s">
        <v>247</v>
      </c>
      <c r="C328" s="2" t="s">
        <v>891</v>
      </c>
      <c r="D328" s="2" t="s">
        <v>583</v>
      </c>
      <c r="E328" s="2" t="str">
        <f>VLOOKUP(D328,[2]Paramètres!K:N,2,FALSE)</f>
        <v>Val-de-Marne</v>
      </c>
      <c r="F328" s="2" t="s">
        <v>24</v>
      </c>
      <c r="G328" s="2" t="s">
        <v>15</v>
      </c>
      <c r="H328" s="2" t="s">
        <v>4</v>
      </c>
      <c r="I328" s="1">
        <v>23</v>
      </c>
      <c r="J328" s="2">
        <v>2021</v>
      </c>
      <c r="K328" s="12">
        <v>439009.68</v>
      </c>
      <c r="L328" s="13">
        <v>450000</v>
      </c>
    </row>
    <row r="329" spans="1:12" x14ac:dyDescent="0.25">
      <c r="A329" s="1">
        <v>20003446000101</v>
      </c>
      <c r="B329" t="s">
        <v>243</v>
      </c>
      <c r="C329" s="2" t="s">
        <v>891</v>
      </c>
      <c r="D329" s="2" t="s">
        <v>582</v>
      </c>
      <c r="E329" s="2" t="str">
        <f>VLOOKUP(D329,[2]Paramètres!K:N,2,FALSE)</f>
        <v>Essonne</v>
      </c>
      <c r="F329" s="2" t="s">
        <v>24</v>
      </c>
      <c r="G329" s="2" t="s">
        <v>15</v>
      </c>
      <c r="H329" s="2" t="s">
        <v>897</v>
      </c>
      <c r="I329" s="1">
        <v>22</v>
      </c>
      <c r="J329" s="2">
        <v>2021</v>
      </c>
      <c r="K329" s="12">
        <v>419611.6</v>
      </c>
      <c r="L329" s="13">
        <v>405000</v>
      </c>
    </row>
    <row r="330" spans="1:12" x14ac:dyDescent="0.25">
      <c r="A330" s="1">
        <v>25782547100051</v>
      </c>
      <c r="B330" t="s">
        <v>239</v>
      </c>
      <c r="C330" s="2" t="s">
        <v>892</v>
      </c>
      <c r="D330" s="2" t="s">
        <v>578</v>
      </c>
      <c r="E330" s="2" t="str">
        <f>VLOOKUP(D330,[2]Paramètres!K:N,2,FALSE)</f>
        <v>Yvelines</v>
      </c>
      <c r="F330" s="2" t="s">
        <v>24</v>
      </c>
      <c r="G330" s="2" t="s">
        <v>15</v>
      </c>
      <c r="H330" s="2" t="s">
        <v>897</v>
      </c>
      <c r="I330" s="1">
        <v>19</v>
      </c>
      <c r="J330" s="2">
        <v>2021</v>
      </c>
      <c r="K330" s="12">
        <v>205000</v>
      </c>
      <c r="L330" s="13">
        <v>302272</v>
      </c>
    </row>
    <row r="331" spans="1:12" x14ac:dyDescent="0.25">
      <c r="A331" s="1">
        <v>26750004904421</v>
      </c>
      <c r="B331" t="s">
        <v>223</v>
      </c>
      <c r="C331" s="2" t="s">
        <v>891</v>
      </c>
      <c r="D331" s="2" t="s">
        <v>576</v>
      </c>
      <c r="E331" s="2" t="str">
        <f>VLOOKUP(D331,[2]Paramètres!K:N,2,FALSE)</f>
        <v>Paris</v>
      </c>
      <c r="F331" s="2" t="s">
        <v>25</v>
      </c>
      <c r="G331" s="2" t="s">
        <v>15</v>
      </c>
      <c r="H331" s="2" t="s">
        <v>4</v>
      </c>
      <c r="I331" s="1">
        <v>15</v>
      </c>
      <c r="J331" s="2">
        <v>2021</v>
      </c>
      <c r="K331" s="12">
        <v>150000</v>
      </c>
      <c r="L331" s="13">
        <v>150000</v>
      </c>
    </row>
    <row r="332" spans="1:12" x14ac:dyDescent="0.25">
      <c r="A332" s="1">
        <v>26920095200019</v>
      </c>
      <c r="B332" t="s">
        <v>227</v>
      </c>
      <c r="C332" s="2" t="s">
        <v>891</v>
      </c>
      <c r="D332" s="2" t="s">
        <v>579</v>
      </c>
      <c r="E332" s="2" t="str">
        <f>VLOOKUP(D332,[2]Paramètres!K:N,2,FALSE)</f>
        <v>Hauts-de-Seine</v>
      </c>
      <c r="F332" s="2" t="s">
        <v>24</v>
      </c>
      <c r="G332" s="2" t="s">
        <v>15</v>
      </c>
      <c r="H332" s="2" t="s">
        <v>4</v>
      </c>
      <c r="I332" s="1">
        <v>15</v>
      </c>
      <c r="J332" s="2">
        <v>2021</v>
      </c>
      <c r="K332" s="12">
        <v>300000</v>
      </c>
      <c r="L332" s="13">
        <v>300000</v>
      </c>
    </row>
    <row r="333" spans="1:12" x14ac:dyDescent="0.25">
      <c r="A333" s="1">
        <v>32238805900089</v>
      </c>
      <c r="B333" t="s">
        <v>237</v>
      </c>
      <c r="C333" s="2" t="s">
        <v>894</v>
      </c>
      <c r="D333" s="2" t="s">
        <v>581</v>
      </c>
      <c r="E333" s="2" t="str">
        <f>VLOOKUP(D333,[2]Paramètres!K:N,2,FALSE)</f>
        <v>Seine-et-Marne</v>
      </c>
      <c r="F333" s="2" t="s">
        <v>25</v>
      </c>
      <c r="G333" s="2" t="s">
        <v>15</v>
      </c>
      <c r="H333" s="2" t="s">
        <v>3</v>
      </c>
      <c r="I333" s="1">
        <v>24</v>
      </c>
      <c r="J333" s="2">
        <v>2021</v>
      </c>
      <c r="K333" s="12">
        <v>1240000</v>
      </c>
      <c r="L333" s="13">
        <v>1115000</v>
      </c>
    </row>
    <row r="334" spans="1:12" x14ac:dyDescent="0.25">
      <c r="A334" s="1">
        <v>33246803200070</v>
      </c>
      <c r="B334" t="s">
        <v>232</v>
      </c>
      <c r="C334" s="2" t="s">
        <v>894</v>
      </c>
      <c r="D334" s="2" t="s">
        <v>578</v>
      </c>
      <c r="E334" s="2" t="str">
        <f>VLOOKUP(D334,[2]Paramètres!K:N,2,FALSE)</f>
        <v>Yvelines</v>
      </c>
      <c r="F334" s="2" t="s">
        <v>24</v>
      </c>
      <c r="G334" s="2" t="s">
        <v>15</v>
      </c>
      <c r="H334" s="2" t="s">
        <v>3</v>
      </c>
      <c r="I334" s="1">
        <v>30</v>
      </c>
      <c r="J334" s="2">
        <v>2021</v>
      </c>
      <c r="K334" s="12">
        <v>750000</v>
      </c>
      <c r="L334" s="13">
        <v>750000</v>
      </c>
    </row>
    <row r="335" spans="1:12" x14ac:dyDescent="0.25">
      <c r="A335" s="1">
        <v>51915879400163</v>
      </c>
      <c r="B335" t="s">
        <v>229</v>
      </c>
      <c r="C335" s="2" t="s">
        <v>891</v>
      </c>
      <c r="D335" s="2">
        <v>92</v>
      </c>
      <c r="E335" s="2" t="s">
        <v>766</v>
      </c>
      <c r="F335" s="2" t="s">
        <v>26</v>
      </c>
      <c r="G335" s="2" t="s">
        <v>23</v>
      </c>
      <c r="H335" s="2" t="s">
        <v>897</v>
      </c>
      <c r="I335" s="2">
        <v>245</v>
      </c>
      <c r="J335" s="2">
        <v>2023</v>
      </c>
      <c r="K335" s="12">
        <v>751000</v>
      </c>
      <c r="L335" s="12">
        <v>733000</v>
      </c>
    </row>
    <row r="336" spans="1:12" x14ac:dyDescent="0.25">
      <c r="A336" s="1">
        <v>38069051100239</v>
      </c>
      <c r="B336" t="s">
        <v>244</v>
      </c>
      <c r="C336" s="2" t="s">
        <v>894</v>
      </c>
      <c r="D336" s="2" t="s">
        <v>578</v>
      </c>
      <c r="E336" s="2" t="str">
        <f>VLOOKUP(D336,[2]Paramètres!K:N,2,FALSE)</f>
        <v>Yvelines</v>
      </c>
      <c r="F336" s="2" t="s">
        <v>24</v>
      </c>
      <c r="G336" s="2" t="s">
        <v>15</v>
      </c>
      <c r="H336" s="2" t="s">
        <v>897</v>
      </c>
      <c r="I336" s="1">
        <v>16</v>
      </c>
      <c r="J336" s="2">
        <v>2021</v>
      </c>
      <c r="K336" s="12">
        <v>625000</v>
      </c>
      <c r="L336" s="13">
        <v>625000</v>
      </c>
    </row>
    <row r="337" spans="1:12" x14ac:dyDescent="0.25">
      <c r="A337" s="1">
        <v>39804144200334</v>
      </c>
      <c r="B337" t="s">
        <v>235</v>
      </c>
      <c r="C337" s="2" t="s">
        <v>893</v>
      </c>
      <c r="D337" s="2" t="s">
        <v>580</v>
      </c>
      <c r="E337" s="2" t="str">
        <f>VLOOKUP(D337,[2]Paramètres!K:N,2,FALSE)</f>
        <v>Val-D'Oise</v>
      </c>
      <c r="F337" s="2" t="s">
        <v>24</v>
      </c>
      <c r="G337" s="2" t="s">
        <v>15</v>
      </c>
      <c r="H337" s="2" t="s">
        <v>3</v>
      </c>
      <c r="I337" s="1">
        <v>17</v>
      </c>
      <c r="J337" s="2">
        <v>2021</v>
      </c>
      <c r="K337" s="12">
        <v>425000</v>
      </c>
      <c r="L337" s="13">
        <v>425000</v>
      </c>
    </row>
    <row r="338" spans="1:12" x14ac:dyDescent="0.25">
      <c r="A338" s="1">
        <v>44357773900123</v>
      </c>
      <c r="B338" t="s">
        <v>249</v>
      </c>
      <c r="C338" s="2" t="s">
        <v>894</v>
      </c>
      <c r="D338" s="2" t="s">
        <v>581</v>
      </c>
      <c r="E338" s="2" t="str">
        <f>VLOOKUP(D338,[2]Paramètres!K:N,2,FALSE)</f>
        <v>Seine-et-Marne</v>
      </c>
      <c r="F338" s="2" t="s">
        <v>24</v>
      </c>
      <c r="G338" s="2" t="s">
        <v>15</v>
      </c>
      <c r="H338" s="2" t="s">
        <v>897</v>
      </c>
      <c r="I338" s="1">
        <v>12</v>
      </c>
      <c r="J338" s="2">
        <v>2021</v>
      </c>
      <c r="K338" s="12">
        <v>407618</v>
      </c>
      <c r="L338" s="13">
        <v>395000</v>
      </c>
    </row>
    <row r="339" spans="1:12" x14ac:dyDescent="0.25">
      <c r="A339" s="1">
        <v>48026601400327</v>
      </c>
      <c r="B339" t="s">
        <v>246</v>
      </c>
      <c r="C339" s="2" t="s">
        <v>894</v>
      </c>
      <c r="D339" s="2" t="s">
        <v>576</v>
      </c>
      <c r="E339" s="2" t="str">
        <f>VLOOKUP(D339,[2]Paramètres!K:N,2,FALSE)</f>
        <v>Paris</v>
      </c>
      <c r="F339" s="2" t="s">
        <v>24</v>
      </c>
      <c r="G339" s="2" t="s">
        <v>15</v>
      </c>
      <c r="H339" s="2" t="s">
        <v>3</v>
      </c>
      <c r="I339" s="1">
        <v>17</v>
      </c>
      <c r="J339" s="2">
        <v>2021</v>
      </c>
      <c r="K339" s="12">
        <v>1265000</v>
      </c>
      <c r="L339" s="13">
        <v>425000</v>
      </c>
    </row>
    <row r="340" spans="1:12" x14ac:dyDescent="0.25">
      <c r="A340" s="1">
        <v>51915879400163</v>
      </c>
      <c r="B340" t="s">
        <v>229</v>
      </c>
      <c r="C340" s="2" t="s">
        <v>891</v>
      </c>
      <c r="D340" s="2" t="s">
        <v>579</v>
      </c>
      <c r="E340" s="2" t="str">
        <f>VLOOKUP(D340,[2]Paramètres!K:N,2,FALSE)</f>
        <v>Hauts-de-Seine</v>
      </c>
      <c r="F340" s="2" t="s">
        <v>24</v>
      </c>
      <c r="G340" s="2" t="s">
        <v>15</v>
      </c>
      <c r="H340" s="2" t="s">
        <v>4</v>
      </c>
      <c r="I340" s="1">
        <v>24</v>
      </c>
      <c r="J340" s="2">
        <v>2021</v>
      </c>
      <c r="K340" s="12">
        <v>250000</v>
      </c>
      <c r="L340" s="13">
        <v>250000</v>
      </c>
    </row>
    <row r="341" spans="1:12" x14ac:dyDescent="0.25">
      <c r="A341" s="1">
        <v>52150496900010</v>
      </c>
      <c r="B341" t="s">
        <v>226</v>
      </c>
      <c r="C341" s="2" t="s">
        <v>891</v>
      </c>
      <c r="D341" s="2" t="s">
        <v>578</v>
      </c>
      <c r="E341" s="2" t="str">
        <f>VLOOKUP(D341,[2]Paramètres!K:N,2,FALSE)</f>
        <v>Yvelines</v>
      </c>
      <c r="F341" s="2" t="s">
        <v>25</v>
      </c>
      <c r="G341" s="2" t="s">
        <v>15</v>
      </c>
      <c r="H341" s="2" t="s">
        <v>4</v>
      </c>
      <c r="I341" s="1">
        <v>19</v>
      </c>
      <c r="J341" s="2">
        <v>2021</v>
      </c>
      <c r="K341" s="12">
        <v>525000</v>
      </c>
      <c r="L341" s="13">
        <v>510000</v>
      </c>
    </row>
    <row r="342" spans="1:12" x14ac:dyDescent="0.25">
      <c r="A342" s="1">
        <v>77566008700013</v>
      </c>
      <c r="B342" t="s">
        <v>1104</v>
      </c>
      <c r="C342" s="2" t="s">
        <v>893</v>
      </c>
      <c r="D342" s="2">
        <v>75</v>
      </c>
      <c r="E342" s="2" t="s">
        <v>732</v>
      </c>
      <c r="F342" s="2" t="s">
        <v>26</v>
      </c>
      <c r="G342" s="2" t="s">
        <v>7</v>
      </c>
      <c r="H342" s="2" t="s">
        <v>3</v>
      </c>
      <c r="I342" s="2">
        <v>137</v>
      </c>
      <c r="J342" s="2">
        <v>2023</v>
      </c>
      <c r="K342" s="12">
        <v>1564000</v>
      </c>
      <c r="L342" s="12">
        <v>1464000</v>
      </c>
    </row>
    <row r="343" spans="1:12" x14ac:dyDescent="0.25">
      <c r="A343" s="1">
        <v>53846580800144</v>
      </c>
      <c r="B343" t="s">
        <v>231</v>
      </c>
      <c r="C343" s="2" t="s">
        <v>894</v>
      </c>
      <c r="D343" s="2" t="s">
        <v>576</v>
      </c>
      <c r="E343" s="2" t="str">
        <f>VLOOKUP(D343,[2]Paramètres!K:N,2,FALSE)</f>
        <v>Paris</v>
      </c>
      <c r="F343" s="2" t="s">
        <v>25</v>
      </c>
      <c r="G343" s="2" t="s">
        <v>15</v>
      </c>
      <c r="H343" s="2" t="s">
        <v>3</v>
      </c>
      <c r="I343" s="1">
        <v>24</v>
      </c>
      <c r="J343" s="2">
        <v>2021</v>
      </c>
      <c r="K343" s="12">
        <v>1081045</v>
      </c>
      <c r="L343" s="13">
        <v>1115000</v>
      </c>
    </row>
    <row r="344" spans="1:12" x14ac:dyDescent="0.25">
      <c r="A344" s="1">
        <v>77565757000377</v>
      </c>
      <c r="B344" t="s">
        <v>230</v>
      </c>
      <c r="C344" s="2" t="s">
        <v>893</v>
      </c>
      <c r="D344" s="2" t="s">
        <v>576</v>
      </c>
      <c r="E344" s="2" t="str">
        <f>VLOOKUP(D344,[2]Paramètres!K:N,2,FALSE)</f>
        <v>Paris</v>
      </c>
      <c r="F344" s="2" t="s">
        <v>25</v>
      </c>
      <c r="G344" s="2" t="s">
        <v>15</v>
      </c>
      <c r="H344" s="2" t="s">
        <v>3</v>
      </c>
      <c r="I344" s="1">
        <v>22</v>
      </c>
      <c r="J344" s="2">
        <v>2021</v>
      </c>
      <c r="K344" s="12">
        <v>550000</v>
      </c>
      <c r="L344" s="13">
        <v>550000</v>
      </c>
    </row>
    <row r="345" spans="1:12" x14ac:dyDescent="0.25">
      <c r="A345" s="1">
        <v>77567216500013</v>
      </c>
      <c r="B345" t="s">
        <v>224</v>
      </c>
      <c r="C345" s="2" t="s">
        <v>894</v>
      </c>
      <c r="D345" s="2" t="s">
        <v>576</v>
      </c>
      <c r="E345" s="2" t="str">
        <f>VLOOKUP(D345,[2]Paramètres!K:N,2,FALSE)</f>
        <v>Paris</v>
      </c>
      <c r="F345" s="2" t="s">
        <v>25</v>
      </c>
      <c r="G345" s="2" t="s">
        <v>15</v>
      </c>
      <c r="H345" s="2" t="s">
        <v>3</v>
      </c>
      <c r="I345" s="1">
        <v>15</v>
      </c>
      <c r="J345" s="2">
        <v>2021</v>
      </c>
      <c r="K345" s="12">
        <v>675000</v>
      </c>
      <c r="L345" s="13">
        <v>375000</v>
      </c>
    </row>
    <row r="346" spans="1:12" x14ac:dyDescent="0.25">
      <c r="A346" s="1">
        <v>77567227221138</v>
      </c>
      <c r="B346" t="s">
        <v>234</v>
      </c>
      <c r="C346" s="2" t="s">
        <v>891</v>
      </c>
      <c r="D346" s="2" t="s">
        <v>576</v>
      </c>
      <c r="E346" s="2" t="str">
        <f>VLOOKUP(D346,[2]Paramètres!K:N,2,FALSE)</f>
        <v>Paris</v>
      </c>
      <c r="F346" s="2" t="s">
        <v>25</v>
      </c>
      <c r="G346" s="2" t="s">
        <v>15</v>
      </c>
      <c r="H346" s="2" t="s">
        <v>4</v>
      </c>
      <c r="I346" s="1">
        <v>38</v>
      </c>
      <c r="J346" s="2">
        <v>2021</v>
      </c>
      <c r="K346" s="12">
        <v>380000</v>
      </c>
      <c r="L346" s="13">
        <v>380000</v>
      </c>
    </row>
    <row r="347" spans="1:12" x14ac:dyDescent="0.25">
      <c r="A347" s="1">
        <v>77567245400268</v>
      </c>
      <c r="B347" t="s">
        <v>233</v>
      </c>
      <c r="C347" s="2" t="s">
        <v>893</v>
      </c>
      <c r="D347" s="2" t="s">
        <v>576</v>
      </c>
      <c r="E347" s="2" t="str">
        <f>VLOOKUP(D347,[2]Paramètres!K:N,2,FALSE)</f>
        <v>Paris</v>
      </c>
      <c r="F347" s="2" t="s">
        <v>25</v>
      </c>
      <c r="G347" s="2" t="s">
        <v>15</v>
      </c>
      <c r="H347" s="2" t="s">
        <v>897</v>
      </c>
      <c r="I347" s="1">
        <v>19</v>
      </c>
      <c r="J347" s="2">
        <v>2021</v>
      </c>
      <c r="K347" s="12">
        <v>205653</v>
      </c>
      <c r="L347" s="13">
        <v>280000</v>
      </c>
    </row>
    <row r="348" spans="1:12" x14ac:dyDescent="0.25">
      <c r="A348" s="1">
        <v>77567634900019</v>
      </c>
      <c r="B348" t="s">
        <v>222</v>
      </c>
      <c r="C348" s="2" t="s">
        <v>894</v>
      </c>
      <c r="D348" s="2" t="s">
        <v>576</v>
      </c>
      <c r="E348" s="2" t="str">
        <f>VLOOKUP(D348,[2]Paramètres!K:N,2,FALSE)</f>
        <v>Paris</v>
      </c>
      <c r="F348" s="2" t="s">
        <v>24</v>
      </c>
      <c r="G348" s="2" t="s">
        <v>15</v>
      </c>
      <c r="H348" s="2" t="s">
        <v>3</v>
      </c>
      <c r="I348" s="1">
        <v>23</v>
      </c>
      <c r="J348" s="2">
        <v>2021</v>
      </c>
      <c r="K348" s="12">
        <v>746526</v>
      </c>
      <c r="L348" s="13">
        <v>755000</v>
      </c>
    </row>
    <row r="349" spans="1:12" x14ac:dyDescent="0.25">
      <c r="A349" s="1">
        <v>77568030900611</v>
      </c>
      <c r="B349" t="s">
        <v>242</v>
      </c>
      <c r="C349" s="2" t="s">
        <v>891</v>
      </c>
      <c r="D349" s="2" t="s">
        <v>576</v>
      </c>
      <c r="E349" s="2" t="str">
        <f>VLOOKUP(D349,[2]Paramètres!K:N,2,FALSE)</f>
        <v>Paris</v>
      </c>
      <c r="F349" s="2" t="s">
        <v>25</v>
      </c>
      <c r="G349" s="2" t="s">
        <v>15</v>
      </c>
      <c r="H349" s="2" t="s">
        <v>3</v>
      </c>
      <c r="I349" s="1">
        <v>22</v>
      </c>
      <c r="J349" s="2">
        <v>2021</v>
      </c>
      <c r="K349" s="12">
        <v>550000</v>
      </c>
      <c r="L349" s="13">
        <v>550000</v>
      </c>
    </row>
    <row r="350" spans="1:12" x14ac:dyDescent="0.25">
      <c r="A350" s="1">
        <v>77568109100101</v>
      </c>
      <c r="B350" t="s">
        <v>241</v>
      </c>
      <c r="C350" s="2" t="s">
        <v>893</v>
      </c>
      <c r="D350" s="2" t="s">
        <v>576</v>
      </c>
      <c r="E350" s="2" t="str">
        <f>VLOOKUP(D350,[2]Paramètres!K:N,2,FALSE)</f>
        <v>Paris</v>
      </c>
      <c r="F350" s="2" t="s">
        <v>24</v>
      </c>
      <c r="G350" s="2" t="s">
        <v>15</v>
      </c>
      <c r="H350" s="2" t="s">
        <v>897</v>
      </c>
      <c r="I350" s="1">
        <v>13</v>
      </c>
      <c r="J350" s="2">
        <v>2021</v>
      </c>
      <c r="K350" s="12">
        <v>520000</v>
      </c>
      <c r="L350" s="13">
        <v>400000</v>
      </c>
    </row>
    <row r="351" spans="1:12" x14ac:dyDescent="0.25">
      <c r="A351" s="1">
        <v>77568497000541</v>
      </c>
      <c r="B351" t="s">
        <v>238</v>
      </c>
      <c r="C351" s="2" t="s">
        <v>894</v>
      </c>
      <c r="D351" s="2" t="s">
        <v>576</v>
      </c>
      <c r="E351" s="2" t="str">
        <f>VLOOKUP(D351,[2]Paramètres!K:N,2,FALSE)</f>
        <v>Paris</v>
      </c>
      <c r="F351" s="2" t="s">
        <v>25</v>
      </c>
      <c r="G351" s="2" t="s">
        <v>15</v>
      </c>
      <c r="H351" s="2" t="s">
        <v>3</v>
      </c>
      <c r="I351" s="1">
        <v>11</v>
      </c>
      <c r="J351" s="2">
        <v>2021</v>
      </c>
      <c r="K351" s="12">
        <v>275000</v>
      </c>
      <c r="L351" s="13">
        <v>390000</v>
      </c>
    </row>
    <row r="352" spans="1:12" x14ac:dyDescent="0.25">
      <c r="A352" s="1">
        <v>77568873203099</v>
      </c>
      <c r="B352" t="s">
        <v>250</v>
      </c>
      <c r="C352" s="2" t="s">
        <v>894</v>
      </c>
      <c r="D352" s="2" t="s">
        <v>576</v>
      </c>
      <c r="E352" s="2" t="str">
        <f>VLOOKUP(D352,[2]Paramètres!K:N,2,FALSE)</f>
        <v>Paris</v>
      </c>
      <c r="F352" s="2" t="s">
        <v>26</v>
      </c>
      <c r="G352" s="2" t="s">
        <v>15</v>
      </c>
      <c r="H352" s="2" t="s">
        <v>3</v>
      </c>
      <c r="I352" s="4">
        <f>450-93</f>
        <v>357</v>
      </c>
      <c r="J352" s="8">
        <v>2021</v>
      </c>
      <c r="K352" s="13">
        <v>2763000</v>
      </c>
      <c r="L352" s="13">
        <v>2763000</v>
      </c>
    </row>
    <row r="353" spans="1:12" x14ac:dyDescent="0.25">
      <c r="A353" s="1">
        <v>77572284600117</v>
      </c>
      <c r="B353" t="s">
        <v>236</v>
      </c>
      <c r="C353" s="2" t="s">
        <v>894</v>
      </c>
      <c r="D353" s="2" t="s">
        <v>581</v>
      </c>
      <c r="E353" s="2" t="str">
        <f>VLOOKUP(D353,[2]Paramètres!K:N,2,FALSE)</f>
        <v>Seine-et-Marne</v>
      </c>
      <c r="F353" s="2" t="s">
        <v>25</v>
      </c>
      <c r="G353" s="2" t="s">
        <v>15</v>
      </c>
      <c r="H353" s="2" t="s">
        <v>3</v>
      </c>
      <c r="I353" s="1">
        <v>21</v>
      </c>
      <c r="J353" s="2">
        <v>2021</v>
      </c>
      <c r="K353" s="12">
        <v>525000</v>
      </c>
      <c r="L353" s="13">
        <v>525000</v>
      </c>
    </row>
    <row r="354" spans="1:12" x14ac:dyDescent="0.25">
      <c r="A354" s="1">
        <v>77573032800090</v>
      </c>
      <c r="B354" t="s">
        <v>228</v>
      </c>
      <c r="C354" s="2" t="s">
        <v>894</v>
      </c>
      <c r="D354" s="2" t="s">
        <v>579</v>
      </c>
      <c r="E354" s="2" t="str">
        <f>VLOOKUP(D354,[2]Paramètres!K:N,2,FALSE)</f>
        <v>Hauts-de-Seine</v>
      </c>
      <c r="F354" s="2" t="s">
        <v>25</v>
      </c>
      <c r="G354" s="2" t="s">
        <v>15</v>
      </c>
      <c r="H354" s="2" t="s">
        <v>4</v>
      </c>
      <c r="I354" s="1">
        <v>30</v>
      </c>
      <c r="J354" s="2">
        <v>2021</v>
      </c>
      <c r="K354" s="12">
        <v>300000</v>
      </c>
      <c r="L354" s="13">
        <v>300000</v>
      </c>
    </row>
    <row r="355" spans="1:12" x14ac:dyDescent="0.25">
      <c r="A355" s="1">
        <v>77573329800332</v>
      </c>
      <c r="B355" t="s">
        <v>225</v>
      </c>
      <c r="C355" s="2" t="s">
        <v>894</v>
      </c>
      <c r="D355" s="2" t="s">
        <v>577</v>
      </c>
      <c r="E355" s="2" t="str">
        <f>VLOOKUP(D355,[2]Paramètres!K:N,2,FALSE)</f>
        <v>Seine-Saint-Denis</v>
      </c>
      <c r="F355" s="2" t="s">
        <v>24</v>
      </c>
      <c r="G355" s="2" t="s">
        <v>15</v>
      </c>
      <c r="H355" s="2" t="s">
        <v>4</v>
      </c>
      <c r="I355" s="1">
        <v>24</v>
      </c>
      <c r="J355" s="2">
        <v>2021</v>
      </c>
      <c r="K355" s="12">
        <v>240000</v>
      </c>
      <c r="L355" s="13">
        <v>240000</v>
      </c>
    </row>
    <row r="356" spans="1:12" x14ac:dyDescent="0.25">
      <c r="A356" s="1">
        <v>78461571800482</v>
      </c>
      <c r="B356" t="s">
        <v>245</v>
      </c>
      <c r="C356" s="2" t="s">
        <v>894</v>
      </c>
      <c r="D356" s="2" t="s">
        <v>576</v>
      </c>
      <c r="E356" s="2" t="str">
        <f>VLOOKUP(D356,[2]Paramètres!K:N,2,FALSE)</f>
        <v>Paris</v>
      </c>
      <c r="F356" s="2" t="s">
        <v>25</v>
      </c>
      <c r="G356" s="2" t="s">
        <v>15</v>
      </c>
      <c r="H356" s="2" t="s">
        <v>3</v>
      </c>
      <c r="I356" s="1">
        <v>23</v>
      </c>
      <c r="J356" s="2">
        <v>2021</v>
      </c>
      <c r="K356" s="12">
        <v>550000</v>
      </c>
      <c r="L356" s="13">
        <v>525000</v>
      </c>
    </row>
    <row r="357" spans="1:12" x14ac:dyDescent="0.25">
      <c r="A357" s="1">
        <v>78512129400017</v>
      </c>
      <c r="B357" t="s">
        <v>248</v>
      </c>
      <c r="C357" s="2" t="s">
        <v>894</v>
      </c>
      <c r="D357" s="2" t="s">
        <v>578</v>
      </c>
      <c r="E357" s="2" t="str">
        <f>VLOOKUP(D357,[2]Paramètres!K:N,2,FALSE)</f>
        <v>Yvelines</v>
      </c>
      <c r="F357" s="2" t="s">
        <v>24</v>
      </c>
      <c r="G357" s="2" t="s">
        <v>15</v>
      </c>
      <c r="H357" s="2" t="s">
        <v>897</v>
      </c>
      <c r="I357" s="4">
        <v>23</v>
      </c>
      <c r="J357" s="2">
        <v>2021</v>
      </c>
      <c r="K357" s="12">
        <v>305000</v>
      </c>
      <c r="L357" s="13">
        <v>305000</v>
      </c>
    </row>
    <row r="358" spans="1:12" x14ac:dyDescent="0.25">
      <c r="A358" s="1">
        <v>81779709501242</v>
      </c>
      <c r="B358" t="s">
        <v>240</v>
      </c>
      <c r="C358" s="2" t="s">
        <v>891</v>
      </c>
      <c r="D358" s="2" t="s">
        <v>579</v>
      </c>
      <c r="E358" s="2" t="str">
        <f>VLOOKUP(D358,[2]Paramètres!K:N,2,FALSE)</f>
        <v>Hauts-de-Seine</v>
      </c>
      <c r="F358" s="2" t="s">
        <v>24</v>
      </c>
      <c r="G358" s="2" t="s">
        <v>15</v>
      </c>
      <c r="H358" s="2" t="s">
        <v>4</v>
      </c>
      <c r="I358" s="1">
        <v>30</v>
      </c>
      <c r="J358" s="2">
        <v>2021</v>
      </c>
      <c r="K358" s="12">
        <v>250000</v>
      </c>
      <c r="L358" s="13">
        <v>250000</v>
      </c>
    </row>
    <row r="359" spans="1:12" x14ac:dyDescent="0.25">
      <c r="A359" s="1">
        <v>31120958900127</v>
      </c>
      <c r="B359" t="s">
        <v>264</v>
      </c>
      <c r="C359" s="2" t="s">
        <v>894</v>
      </c>
      <c r="D359" s="2" t="s">
        <v>576</v>
      </c>
      <c r="E359" s="2" t="str">
        <f>VLOOKUP(D359,[2]Paramètres!K:N,2,FALSE)</f>
        <v>Paris</v>
      </c>
      <c r="F359" s="2" t="s">
        <v>24</v>
      </c>
      <c r="G359" s="2" t="s">
        <v>15</v>
      </c>
      <c r="H359" s="2" t="s">
        <v>897</v>
      </c>
      <c r="I359" s="1">
        <v>37</v>
      </c>
      <c r="J359" s="2">
        <v>2022</v>
      </c>
      <c r="K359" s="12">
        <v>995500</v>
      </c>
      <c r="L359" s="13">
        <v>1176000</v>
      </c>
    </row>
    <row r="360" spans="1:12" x14ac:dyDescent="0.25">
      <c r="A360" s="1">
        <v>31227359200286</v>
      </c>
      <c r="B360" t="s">
        <v>265</v>
      </c>
      <c r="C360" s="2" t="s">
        <v>894</v>
      </c>
      <c r="D360" s="2" t="s">
        <v>577</v>
      </c>
      <c r="E360" s="2" t="str">
        <f>VLOOKUP(D360,[2]Paramètres!K:N,2,FALSE)</f>
        <v>Seine-Saint-Denis</v>
      </c>
      <c r="F360" s="2" t="s">
        <v>25</v>
      </c>
      <c r="G360" s="2" t="s">
        <v>15</v>
      </c>
      <c r="H360" s="2" t="s">
        <v>3</v>
      </c>
      <c r="I360" s="1">
        <v>14</v>
      </c>
      <c r="J360" s="2">
        <v>2022</v>
      </c>
      <c r="K360" s="12">
        <v>442340</v>
      </c>
      <c r="L360" s="13">
        <v>416000</v>
      </c>
    </row>
    <row r="361" spans="1:12" x14ac:dyDescent="0.25">
      <c r="A361" s="1">
        <v>32210779800116</v>
      </c>
      <c r="B361" t="s">
        <v>267</v>
      </c>
      <c r="C361" s="2" t="s">
        <v>894</v>
      </c>
      <c r="D361" s="2" t="s">
        <v>576</v>
      </c>
      <c r="E361" s="2" t="str">
        <f>VLOOKUP(D361,[2]Paramètres!K:N,2,FALSE)</f>
        <v>Paris</v>
      </c>
      <c r="F361" s="2" t="s">
        <v>24</v>
      </c>
      <c r="G361" s="2" t="s">
        <v>15</v>
      </c>
      <c r="H361" s="2" t="s">
        <v>3</v>
      </c>
      <c r="I361" s="1">
        <v>17</v>
      </c>
      <c r="J361" s="2">
        <v>2022</v>
      </c>
      <c r="K361" s="12">
        <v>569053</v>
      </c>
      <c r="L361" s="13">
        <v>580500</v>
      </c>
    </row>
    <row r="362" spans="1:12" x14ac:dyDescent="0.25">
      <c r="A362" s="1">
        <v>32387602900238</v>
      </c>
      <c r="B362" t="s">
        <v>257</v>
      </c>
      <c r="C362" s="2" t="s">
        <v>894</v>
      </c>
      <c r="D362" s="2" t="s">
        <v>583</v>
      </c>
      <c r="E362" s="2" t="str">
        <f>VLOOKUP(D362,[2]Paramètres!K:N,2,FALSE)</f>
        <v>Val-de-Marne</v>
      </c>
      <c r="F362" s="2" t="s">
        <v>24</v>
      </c>
      <c r="G362" s="2" t="s">
        <v>15</v>
      </c>
      <c r="H362" s="2" t="s">
        <v>4</v>
      </c>
      <c r="I362" s="1">
        <v>16</v>
      </c>
      <c r="J362" s="2">
        <v>2022</v>
      </c>
      <c r="K362" s="12">
        <v>112000</v>
      </c>
      <c r="L362" s="13">
        <v>80000</v>
      </c>
    </row>
    <row r="363" spans="1:12" x14ac:dyDescent="0.25">
      <c r="A363" s="1">
        <v>32540043000048</v>
      </c>
      <c r="B363" t="s">
        <v>256</v>
      </c>
      <c r="C363" s="2" t="s">
        <v>892</v>
      </c>
      <c r="D363" s="2" t="s">
        <v>582</v>
      </c>
      <c r="E363" s="2" t="str">
        <f>VLOOKUP(D363,[2]Paramètres!K:N,2,FALSE)</f>
        <v>Essonne</v>
      </c>
      <c r="F363" s="2" t="s">
        <v>24</v>
      </c>
      <c r="G363" s="2" t="s">
        <v>15</v>
      </c>
      <c r="H363" s="2" t="s">
        <v>4</v>
      </c>
      <c r="I363" s="1">
        <v>18</v>
      </c>
      <c r="J363" s="2">
        <v>2022</v>
      </c>
      <c r="K363" s="12">
        <v>298000</v>
      </c>
      <c r="L363" s="13">
        <v>190000</v>
      </c>
    </row>
    <row r="364" spans="1:12" x14ac:dyDescent="0.25">
      <c r="A364" s="1">
        <v>38165749300270</v>
      </c>
      <c r="B364" t="s">
        <v>253</v>
      </c>
      <c r="C364" s="2" t="s">
        <v>894</v>
      </c>
      <c r="D364" s="2" t="s">
        <v>576</v>
      </c>
      <c r="E364" s="2" t="str">
        <f>VLOOKUP(D364,[2]Paramètres!K:N,2,FALSE)</f>
        <v>Paris</v>
      </c>
      <c r="F364" s="2" t="s">
        <v>24</v>
      </c>
      <c r="G364" s="2" t="s">
        <v>15</v>
      </c>
      <c r="H364" s="2" t="s">
        <v>3</v>
      </c>
      <c r="I364" s="1">
        <v>12</v>
      </c>
      <c r="J364" s="2">
        <v>2022</v>
      </c>
      <c r="K364" s="12">
        <v>330000</v>
      </c>
      <c r="L364" s="13">
        <v>373000</v>
      </c>
    </row>
    <row r="365" spans="1:12" x14ac:dyDescent="0.25">
      <c r="A365" s="1">
        <v>42851923500033</v>
      </c>
      <c r="B365" t="s">
        <v>266</v>
      </c>
      <c r="C365" s="2" t="s">
        <v>892</v>
      </c>
      <c r="D365" s="2" t="s">
        <v>583</v>
      </c>
      <c r="E365" s="2" t="str">
        <f>VLOOKUP(D365,[2]Paramètres!K:N,2,FALSE)</f>
        <v>Val-de-Marne</v>
      </c>
      <c r="F365" s="2" t="s">
        <v>24</v>
      </c>
      <c r="G365" s="2" t="s">
        <v>15</v>
      </c>
      <c r="H365" s="2" t="s">
        <v>897</v>
      </c>
      <c r="I365" s="1">
        <v>17</v>
      </c>
      <c r="J365" s="2">
        <v>2022</v>
      </c>
      <c r="K365" s="12">
        <v>417000</v>
      </c>
      <c r="L365" s="13">
        <v>252750</v>
      </c>
    </row>
    <row r="366" spans="1:12" x14ac:dyDescent="0.25">
      <c r="A366" s="1">
        <v>43914696000018</v>
      </c>
      <c r="B366" t="s">
        <v>254</v>
      </c>
      <c r="C366" s="2" t="s">
        <v>894</v>
      </c>
      <c r="D366" s="2" t="s">
        <v>577</v>
      </c>
      <c r="E366" s="2" t="str">
        <f>VLOOKUP(D366,[2]Paramètres!K:N,2,FALSE)</f>
        <v>Seine-Saint-Denis</v>
      </c>
      <c r="F366" s="2" t="s">
        <v>24</v>
      </c>
      <c r="G366" s="2" t="s">
        <v>15</v>
      </c>
      <c r="H366" s="2" t="s">
        <v>3</v>
      </c>
      <c r="I366" s="1">
        <v>24</v>
      </c>
      <c r="J366" s="2">
        <v>2022</v>
      </c>
      <c r="K366" s="12">
        <v>1111000</v>
      </c>
      <c r="L366" s="13">
        <v>1111000</v>
      </c>
    </row>
    <row r="367" spans="1:12" x14ac:dyDescent="0.25">
      <c r="A367" s="1">
        <v>43986842300039</v>
      </c>
      <c r="B367" t="s">
        <v>260</v>
      </c>
      <c r="C367" s="2" t="s">
        <v>892</v>
      </c>
      <c r="D367" s="2" t="s">
        <v>579</v>
      </c>
      <c r="E367" s="2" t="str">
        <f>VLOOKUP(D367,[2]Paramètres!K:N,2,FALSE)</f>
        <v>Hauts-de-Seine</v>
      </c>
      <c r="F367" s="2" t="s">
        <v>24</v>
      </c>
      <c r="G367" s="2" t="s">
        <v>15</v>
      </c>
      <c r="H367" s="2" t="s">
        <v>4</v>
      </c>
      <c r="I367" s="1">
        <v>18</v>
      </c>
      <c r="J367" s="2">
        <v>2022</v>
      </c>
      <c r="K367" s="12">
        <v>179638</v>
      </c>
      <c r="L367" s="13">
        <v>174700</v>
      </c>
    </row>
    <row r="368" spans="1:12" x14ac:dyDescent="0.25">
      <c r="A368" s="1">
        <v>44239603200504</v>
      </c>
      <c r="B368" t="s">
        <v>259</v>
      </c>
      <c r="C368" s="2" t="s">
        <v>892</v>
      </c>
      <c r="D368" s="2" t="s">
        <v>576</v>
      </c>
      <c r="E368" s="2" t="str">
        <f>VLOOKUP(D368,[2]Paramètres!K:N,2,FALSE)</f>
        <v>Paris</v>
      </c>
      <c r="F368" s="2" t="s">
        <v>25</v>
      </c>
      <c r="G368" s="2" t="s">
        <v>15</v>
      </c>
      <c r="H368" s="2" t="s">
        <v>4</v>
      </c>
      <c r="I368" s="1">
        <v>48</v>
      </c>
      <c r="J368" s="2">
        <v>2022</v>
      </c>
      <c r="K368" s="12">
        <v>252000</v>
      </c>
      <c r="L368" s="13">
        <v>164760</v>
      </c>
    </row>
    <row r="369" spans="1:12" x14ac:dyDescent="0.25">
      <c r="A369" s="1">
        <v>45093071400040</v>
      </c>
      <c r="B369" t="s">
        <v>269</v>
      </c>
      <c r="C369" s="2" t="s">
        <v>892</v>
      </c>
      <c r="D369" s="2" t="s">
        <v>580</v>
      </c>
      <c r="E369" s="2" t="str">
        <f>VLOOKUP(D369,[2]Paramètres!K:N,2,FALSE)</f>
        <v>Val-D'Oise</v>
      </c>
      <c r="F369" s="2" t="s">
        <v>24</v>
      </c>
      <c r="G369" s="2" t="s">
        <v>15</v>
      </c>
      <c r="H369" s="2" t="s">
        <v>4</v>
      </c>
      <c r="I369" s="1">
        <v>16</v>
      </c>
      <c r="J369" s="2">
        <v>2022</v>
      </c>
      <c r="K369" s="12">
        <v>301998.84000000003</v>
      </c>
      <c r="L369" s="13">
        <v>159950</v>
      </c>
    </row>
    <row r="370" spans="1:12" x14ac:dyDescent="0.25">
      <c r="A370" s="1">
        <v>52854414100047</v>
      </c>
      <c r="B370" t="s">
        <v>268</v>
      </c>
      <c r="C370" s="2" t="s">
        <v>892</v>
      </c>
      <c r="D370" s="2" t="s">
        <v>581</v>
      </c>
      <c r="E370" s="2" t="str">
        <f>VLOOKUP(D370,[2]Paramètres!K:N,2,FALSE)</f>
        <v>Seine-et-Marne</v>
      </c>
      <c r="F370" s="2" t="s">
        <v>24</v>
      </c>
      <c r="G370" s="2" t="s">
        <v>15</v>
      </c>
      <c r="H370" s="2" t="s">
        <v>4</v>
      </c>
      <c r="I370" s="1">
        <v>17</v>
      </c>
      <c r="J370" s="2">
        <v>2022</v>
      </c>
      <c r="K370" s="12">
        <v>287000</v>
      </c>
      <c r="L370" s="13">
        <v>37950</v>
      </c>
    </row>
    <row r="371" spans="1:12" x14ac:dyDescent="0.25">
      <c r="A371" s="1">
        <v>53961552600032</v>
      </c>
      <c r="B371" t="s">
        <v>270</v>
      </c>
      <c r="C371" s="2" t="s">
        <v>892</v>
      </c>
      <c r="D371" s="2" t="s">
        <v>579</v>
      </c>
      <c r="E371" s="2" t="str">
        <f>VLOOKUP(D371,[2]Paramètres!K:N,2,FALSE)</f>
        <v>Hauts-de-Seine</v>
      </c>
      <c r="F371" s="2" t="s">
        <v>24</v>
      </c>
      <c r="G371" s="2" t="s">
        <v>15</v>
      </c>
      <c r="H371" s="2" t="s">
        <v>4</v>
      </c>
      <c r="I371" s="1">
        <v>16</v>
      </c>
      <c r="J371" s="2">
        <v>2022</v>
      </c>
      <c r="K371" s="12">
        <v>320000</v>
      </c>
      <c r="L371" s="13">
        <v>148000</v>
      </c>
    </row>
    <row r="372" spans="1:12" x14ac:dyDescent="0.25">
      <c r="A372" s="1">
        <v>77566205900465</v>
      </c>
      <c r="B372" t="s">
        <v>261</v>
      </c>
      <c r="C372" s="2" t="s">
        <v>894</v>
      </c>
      <c r="D372" s="2" t="s">
        <v>576</v>
      </c>
      <c r="E372" s="2" t="str">
        <f>VLOOKUP(D372,[2]Paramètres!K:N,2,FALSE)</f>
        <v>Paris</v>
      </c>
      <c r="F372" s="2" t="s">
        <v>25</v>
      </c>
      <c r="G372" s="2" t="s">
        <v>15</v>
      </c>
      <c r="H372" s="2" t="s">
        <v>4</v>
      </c>
      <c r="I372" s="1">
        <v>29</v>
      </c>
      <c r="J372" s="2">
        <v>2022</v>
      </c>
      <c r="K372" s="12">
        <v>145000</v>
      </c>
      <c r="L372" s="13">
        <v>145000</v>
      </c>
    </row>
    <row r="373" spans="1:12" x14ac:dyDescent="0.25">
      <c r="A373" s="1">
        <v>77567869100202</v>
      </c>
      <c r="B373" t="s">
        <v>252</v>
      </c>
      <c r="C373" s="2" t="s">
        <v>896</v>
      </c>
      <c r="D373" s="2" t="s">
        <v>576</v>
      </c>
      <c r="E373" s="2" t="str">
        <f>VLOOKUP(D373,[2]Paramètres!K:N,2,FALSE)</f>
        <v>Paris</v>
      </c>
      <c r="F373" s="2" t="s">
        <v>24</v>
      </c>
      <c r="G373" s="2" t="s">
        <v>15</v>
      </c>
      <c r="H373" s="2" t="s">
        <v>3</v>
      </c>
      <c r="I373" s="1">
        <v>22</v>
      </c>
      <c r="J373" s="2">
        <v>2022</v>
      </c>
      <c r="K373" s="12">
        <v>410000</v>
      </c>
      <c r="L373" s="13">
        <v>361533</v>
      </c>
    </row>
    <row r="374" spans="1:12" x14ac:dyDescent="0.25">
      <c r="A374" s="1">
        <v>77568873203099</v>
      </c>
      <c r="B374" s="3" t="s">
        <v>250</v>
      </c>
      <c r="C374" s="2" t="s">
        <v>894</v>
      </c>
      <c r="D374" s="2" t="s">
        <v>576</v>
      </c>
      <c r="E374" s="2" t="str">
        <f>VLOOKUP(D374,[2]Paramètres!K:N,2,FALSE)</f>
        <v>Paris</v>
      </c>
      <c r="F374" s="8" t="s">
        <v>26</v>
      </c>
      <c r="G374" s="8" t="s">
        <v>15</v>
      </c>
      <c r="H374" s="33" t="s">
        <v>3</v>
      </c>
      <c r="I374" s="4">
        <v>93</v>
      </c>
      <c r="J374" s="8">
        <v>2022</v>
      </c>
      <c r="K374" s="13">
        <v>467000</v>
      </c>
      <c r="L374" s="13">
        <v>465000</v>
      </c>
    </row>
    <row r="375" spans="1:12" x14ac:dyDescent="0.25">
      <c r="A375" s="1">
        <v>77572648200018</v>
      </c>
      <c r="B375" t="s">
        <v>262</v>
      </c>
      <c r="C375" s="2" t="s">
        <v>893</v>
      </c>
      <c r="D375" s="2" t="s">
        <v>579</v>
      </c>
      <c r="E375" s="2" t="str">
        <f>VLOOKUP(D375,[2]Paramètres!K:N,2,FALSE)</f>
        <v>Hauts-de-Seine</v>
      </c>
      <c r="F375" s="2" t="s">
        <v>25</v>
      </c>
      <c r="G375" s="2" t="s">
        <v>15</v>
      </c>
      <c r="H375" s="2" t="s">
        <v>3</v>
      </c>
      <c r="I375" s="1">
        <v>13</v>
      </c>
      <c r="J375" s="2">
        <v>2022</v>
      </c>
      <c r="K375" s="12">
        <v>605028</v>
      </c>
      <c r="L375" s="13">
        <v>394500</v>
      </c>
    </row>
    <row r="376" spans="1:12" x14ac:dyDescent="0.25">
      <c r="A376" s="1">
        <v>77573894100019</v>
      </c>
      <c r="B376" t="s">
        <v>263</v>
      </c>
      <c r="C376" s="2" t="s">
        <v>894</v>
      </c>
      <c r="D376" s="2" t="s">
        <v>583</v>
      </c>
      <c r="E376" s="2" t="str">
        <f>VLOOKUP(D376,[2]Paramètres!K:N,2,FALSE)</f>
        <v>Val-de-Marne</v>
      </c>
      <c r="F376" s="2" t="s">
        <v>24</v>
      </c>
      <c r="G376" s="2" t="s">
        <v>15</v>
      </c>
      <c r="H376" s="2" t="s">
        <v>3</v>
      </c>
      <c r="I376" s="1">
        <v>13</v>
      </c>
      <c r="J376" s="2">
        <v>2022</v>
      </c>
      <c r="K376" s="12">
        <v>264885</v>
      </c>
      <c r="L376" s="13">
        <v>301000</v>
      </c>
    </row>
    <row r="377" spans="1:12" x14ac:dyDescent="0.25">
      <c r="A377" s="1">
        <v>77559092000788</v>
      </c>
      <c r="B377" t="s">
        <v>889</v>
      </c>
      <c r="C377" s="2" t="s">
        <v>894</v>
      </c>
      <c r="D377" s="2">
        <v>35</v>
      </c>
      <c r="E377" s="2" t="s">
        <v>652</v>
      </c>
      <c r="F377" s="2" t="s">
        <v>26</v>
      </c>
      <c r="G377" s="2" t="s">
        <v>8</v>
      </c>
      <c r="H377" s="2" t="s">
        <v>4</v>
      </c>
      <c r="I377" s="1">
        <v>50</v>
      </c>
      <c r="J377" s="2">
        <v>2022</v>
      </c>
      <c r="K377" s="12">
        <v>249000</v>
      </c>
      <c r="L377" s="13">
        <v>245000</v>
      </c>
    </row>
    <row r="378" spans="1:12" x14ac:dyDescent="0.25">
      <c r="A378" s="1">
        <v>78475660399990</v>
      </c>
      <c r="B378" t="s">
        <v>258</v>
      </c>
      <c r="C378" s="2" t="s">
        <v>892</v>
      </c>
      <c r="D378" s="2" t="s">
        <v>576</v>
      </c>
      <c r="E378" s="2" t="str">
        <f>VLOOKUP(D378,[2]Paramètres!K:N,2,FALSE)</f>
        <v>Paris</v>
      </c>
      <c r="F378" s="2" t="s">
        <v>24</v>
      </c>
      <c r="G378" s="2" t="s">
        <v>15</v>
      </c>
      <c r="H378" s="2" t="s">
        <v>4</v>
      </c>
      <c r="I378" s="1">
        <v>25</v>
      </c>
      <c r="J378" s="2">
        <v>2022</v>
      </c>
      <c r="K378" s="12">
        <v>375000</v>
      </c>
      <c r="L378" s="13">
        <v>202000</v>
      </c>
    </row>
    <row r="379" spans="1:12" x14ac:dyDescent="0.25">
      <c r="A379" s="1">
        <v>81414461400017</v>
      </c>
      <c r="B379" t="s">
        <v>255</v>
      </c>
      <c r="C379" s="2" t="s">
        <v>894</v>
      </c>
      <c r="D379" s="2" t="s">
        <v>576</v>
      </c>
      <c r="E379" s="2" t="str">
        <f>VLOOKUP(D379,[2]Paramètres!K:N,2,FALSE)</f>
        <v>Paris</v>
      </c>
      <c r="F379" s="2" t="s">
        <v>25</v>
      </c>
      <c r="G379" s="2" t="s">
        <v>15</v>
      </c>
      <c r="H379" s="2" t="s">
        <v>4</v>
      </c>
      <c r="I379" s="1">
        <v>28</v>
      </c>
      <c r="J379" s="2">
        <v>2022</v>
      </c>
      <c r="K379" s="12">
        <v>140000</v>
      </c>
      <c r="L379" s="13">
        <v>140000</v>
      </c>
    </row>
    <row r="380" spans="1:12" x14ac:dyDescent="0.25">
      <c r="A380" s="1">
        <v>44010043600185</v>
      </c>
      <c r="B380" t="s">
        <v>977</v>
      </c>
      <c r="C380" s="2" t="s">
        <v>894</v>
      </c>
      <c r="D380" s="2">
        <v>91</v>
      </c>
      <c r="E380" s="2" t="s">
        <v>764</v>
      </c>
      <c r="F380" s="2" t="s">
        <v>25</v>
      </c>
      <c r="G380" s="2" t="s">
        <v>15</v>
      </c>
      <c r="H380" s="2" t="s">
        <v>3</v>
      </c>
      <c r="I380" s="2">
        <v>15</v>
      </c>
      <c r="J380" s="2">
        <v>2023</v>
      </c>
      <c r="K380" s="12">
        <v>449062.5</v>
      </c>
      <c r="L380" s="12">
        <v>368330</v>
      </c>
    </row>
    <row r="381" spans="1:12" x14ac:dyDescent="0.25">
      <c r="A381" s="1">
        <v>51017270300017</v>
      </c>
      <c r="B381" t="s">
        <v>979</v>
      </c>
      <c r="C381" s="2" t="s">
        <v>892</v>
      </c>
      <c r="D381" s="2">
        <v>91</v>
      </c>
      <c r="E381" s="2" t="s">
        <v>764</v>
      </c>
      <c r="F381" s="2" t="s">
        <v>24</v>
      </c>
      <c r="G381" s="2" t="s">
        <v>15</v>
      </c>
      <c r="H381" s="2" t="s">
        <v>4</v>
      </c>
      <c r="I381" s="2">
        <v>15</v>
      </c>
      <c r="J381" s="2">
        <v>2023</v>
      </c>
      <c r="K381" s="12">
        <v>117243</v>
      </c>
      <c r="L381" s="12">
        <v>97473</v>
      </c>
    </row>
    <row r="382" spans="1:12" x14ac:dyDescent="0.25">
      <c r="A382" s="1">
        <v>78555894100023</v>
      </c>
      <c r="B382" t="s">
        <v>995</v>
      </c>
      <c r="C382" s="2" t="s">
        <v>894</v>
      </c>
      <c r="D382" s="2">
        <v>94</v>
      </c>
      <c r="E382" s="2" t="s">
        <v>770</v>
      </c>
      <c r="F382" s="2" t="s">
        <v>24</v>
      </c>
      <c r="G382" s="2" t="s">
        <v>15</v>
      </c>
      <c r="H382" s="2" t="s">
        <v>3</v>
      </c>
      <c r="I382" s="2">
        <v>26</v>
      </c>
      <c r="J382" s="2">
        <v>2023</v>
      </c>
      <c r="K382" s="12">
        <v>546000</v>
      </c>
      <c r="L382" s="12">
        <v>546000</v>
      </c>
    </row>
    <row r="383" spans="1:12" x14ac:dyDescent="0.25">
      <c r="A383" s="1">
        <v>31187762500039</v>
      </c>
      <c r="B383" t="s">
        <v>972</v>
      </c>
      <c r="C383" s="2" t="s">
        <v>892</v>
      </c>
      <c r="D383" s="2">
        <v>77</v>
      </c>
      <c r="E383" s="2" t="s">
        <v>736</v>
      </c>
      <c r="F383" s="2" t="s">
        <v>24</v>
      </c>
      <c r="G383" s="2" t="s">
        <v>15</v>
      </c>
      <c r="H383" s="2" t="s">
        <v>897</v>
      </c>
      <c r="I383" s="2">
        <v>17</v>
      </c>
      <c r="J383" s="2">
        <v>2023</v>
      </c>
      <c r="K383" s="12">
        <v>233307</v>
      </c>
      <c r="L383" s="12">
        <v>168520</v>
      </c>
    </row>
    <row r="384" spans="1:12" x14ac:dyDescent="0.25">
      <c r="A384" s="1">
        <v>31187762500039</v>
      </c>
      <c r="B384" t="s">
        <v>1163</v>
      </c>
      <c r="C384" s="2" t="s">
        <v>892</v>
      </c>
      <c r="D384" s="2">
        <v>77</v>
      </c>
      <c r="E384" s="2" t="s">
        <v>736</v>
      </c>
      <c r="F384" s="2" t="s">
        <v>24</v>
      </c>
      <c r="G384" s="2" t="s">
        <v>15</v>
      </c>
      <c r="H384" s="2" t="s">
        <v>3</v>
      </c>
      <c r="I384" s="2">
        <v>24</v>
      </c>
      <c r="J384" s="2">
        <v>2023</v>
      </c>
      <c r="K384" s="12">
        <v>468384</v>
      </c>
      <c r="L384" s="12">
        <v>472924</v>
      </c>
    </row>
    <row r="385" spans="1:12" x14ac:dyDescent="0.25">
      <c r="A385" s="1">
        <v>52010706100027</v>
      </c>
      <c r="B385" t="s">
        <v>990</v>
      </c>
      <c r="C385" s="2" t="s">
        <v>894</v>
      </c>
      <c r="D385" s="2">
        <v>92</v>
      </c>
      <c r="E385" s="2" t="s">
        <v>766</v>
      </c>
      <c r="F385" s="2" t="s">
        <v>24</v>
      </c>
      <c r="G385" s="2" t="s">
        <v>15</v>
      </c>
      <c r="H385" s="2" t="s">
        <v>3</v>
      </c>
      <c r="I385" s="2">
        <v>21</v>
      </c>
      <c r="J385" s="2">
        <v>2023</v>
      </c>
      <c r="K385" s="12">
        <v>441000</v>
      </c>
      <c r="L385" s="12">
        <v>441000</v>
      </c>
    </row>
    <row r="386" spans="1:12" x14ac:dyDescent="0.25">
      <c r="A386" s="1">
        <v>31146328500024</v>
      </c>
      <c r="B386" t="s">
        <v>971</v>
      </c>
      <c r="C386" s="2" t="s">
        <v>892</v>
      </c>
      <c r="D386" s="2">
        <v>77</v>
      </c>
      <c r="E386" s="2" t="s">
        <v>736</v>
      </c>
      <c r="F386" s="2" t="s">
        <v>24</v>
      </c>
      <c r="G386" s="2" t="s">
        <v>15</v>
      </c>
      <c r="H386" s="2" t="s">
        <v>897</v>
      </c>
      <c r="I386" s="2">
        <v>15</v>
      </c>
      <c r="J386" s="2">
        <v>2023</v>
      </c>
      <c r="K386" s="12">
        <v>394613</v>
      </c>
      <c r="L386" s="12">
        <v>178340</v>
      </c>
    </row>
    <row r="387" spans="1:12" x14ac:dyDescent="0.25">
      <c r="A387" s="1">
        <v>33476927000292</v>
      </c>
      <c r="B387" t="s">
        <v>973</v>
      </c>
      <c r="C387" s="2" t="s">
        <v>894</v>
      </c>
      <c r="D387" s="2">
        <v>91</v>
      </c>
      <c r="E387" s="2" t="s">
        <v>764</v>
      </c>
      <c r="F387" s="2" t="s">
        <v>24</v>
      </c>
      <c r="G387" s="2" t="s">
        <v>15</v>
      </c>
      <c r="H387" s="2" t="s">
        <v>3</v>
      </c>
      <c r="I387" s="2">
        <v>26</v>
      </c>
      <c r="J387" s="2">
        <v>2023</v>
      </c>
      <c r="K387" s="12">
        <v>545667</v>
      </c>
      <c r="L387" s="12">
        <v>546000</v>
      </c>
    </row>
    <row r="388" spans="1:12" x14ac:dyDescent="0.25">
      <c r="A388" s="1">
        <v>77574052500487</v>
      </c>
      <c r="B388" t="s">
        <v>992</v>
      </c>
      <c r="C388" s="2" t="s">
        <v>894</v>
      </c>
      <c r="D388" s="2">
        <v>94</v>
      </c>
      <c r="E388" s="2" t="s">
        <v>770</v>
      </c>
      <c r="F388" s="2" t="s">
        <v>24</v>
      </c>
      <c r="G388" s="2" t="s">
        <v>15</v>
      </c>
      <c r="H388" s="2" t="s">
        <v>3</v>
      </c>
      <c r="I388" s="2">
        <v>29</v>
      </c>
      <c r="J388" s="2">
        <v>2023</v>
      </c>
      <c r="K388" s="12">
        <v>608999.31000000006</v>
      </c>
      <c r="L388" s="12">
        <v>609000</v>
      </c>
    </row>
    <row r="389" spans="1:12" x14ac:dyDescent="0.25">
      <c r="A389" s="1">
        <v>77567626500561</v>
      </c>
      <c r="B389" t="s">
        <v>988</v>
      </c>
      <c r="C389" s="2" t="s">
        <v>893</v>
      </c>
      <c r="D389" s="2">
        <v>75</v>
      </c>
      <c r="E389" s="2" t="s">
        <v>732</v>
      </c>
      <c r="F389" s="2" t="s">
        <v>25</v>
      </c>
      <c r="G389" s="2" t="s">
        <v>15</v>
      </c>
      <c r="H389" s="2" t="s">
        <v>4</v>
      </c>
      <c r="I389" s="2">
        <v>32</v>
      </c>
      <c r="J389" s="2">
        <v>2023</v>
      </c>
      <c r="K389" s="12">
        <v>160000</v>
      </c>
      <c r="L389" s="12">
        <v>160000</v>
      </c>
    </row>
    <row r="390" spans="1:12" x14ac:dyDescent="0.25">
      <c r="A390" s="1">
        <v>78566823700304</v>
      </c>
      <c r="B390" t="s">
        <v>996</v>
      </c>
      <c r="C390" s="2" t="s">
        <v>891</v>
      </c>
      <c r="D390" s="2">
        <v>75</v>
      </c>
      <c r="E390" s="2" t="s">
        <v>732</v>
      </c>
      <c r="F390" s="2" t="s">
        <v>25</v>
      </c>
      <c r="G390" s="2" t="s">
        <v>15</v>
      </c>
      <c r="H390" s="2" t="s">
        <v>3</v>
      </c>
      <c r="I390" s="2">
        <v>46</v>
      </c>
      <c r="J390" s="2">
        <v>2023</v>
      </c>
      <c r="K390" s="12">
        <v>966000</v>
      </c>
      <c r="L390" s="12">
        <v>966000</v>
      </c>
    </row>
    <row r="391" spans="1:12" x14ac:dyDescent="0.25">
      <c r="A391" s="1">
        <v>77570818300097</v>
      </c>
      <c r="B391" t="s">
        <v>989</v>
      </c>
      <c r="C391" s="2" t="s">
        <v>894</v>
      </c>
      <c r="D391" s="2">
        <v>78</v>
      </c>
      <c r="E391" s="2" t="s">
        <v>738</v>
      </c>
      <c r="F391" s="2" t="s">
        <v>24</v>
      </c>
      <c r="G391" s="2" t="s">
        <v>15</v>
      </c>
      <c r="H391" s="2" t="s">
        <v>3</v>
      </c>
      <c r="I391" s="2">
        <v>19</v>
      </c>
      <c r="J391" s="2">
        <v>2023</v>
      </c>
      <c r="K391" s="12">
        <v>775571.77</v>
      </c>
      <c r="L391" s="12">
        <v>779000</v>
      </c>
    </row>
    <row r="392" spans="1:12" x14ac:dyDescent="0.25">
      <c r="A392" s="1">
        <v>13002966300015</v>
      </c>
      <c r="B392" t="s">
        <v>970</v>
      </c>
      <c r="C392" s="2" t="s">
        <v>892</v>
      </c>
      <c r="D392" s="2">
        <v>78</v>
      </c>
      <c r="E392" s="2" t="s">
        <v>738</v>
      </c>
      <c r="F392" s="2" t="s">
        <v>24</v>
      </c>
      <c r="G392" s="2" t="s">
        <v>15</v>
      </c>
      <c r="H392" s="2" t="s">
        <v>3</v>
      </c>
      <c r="I392" s="2">
        <v>51</v>
      </c>
      <c r="J392" s="2">
        <v>2023</v>
      </c>
      <c r="K392" s="12">
        <v>1897509</v>
      </c>
      <c r="L392" s="12">
        <v>1617250</v>
      </c>
    </row>
    <row r="393" spans="1:12" x14ac:dyDescent="0.25">
      <c r="A393" s="1">
        <v>35330523800175</v>
      </c>
      <c r="B393" t="s">
        <v>974</v>
      </c>
      <c r="C393" s="2" t="s">
        <v>893</v>
      </c>
      <c r="D393" s="2">
        <v>75</v>
      </c>
      <c r="E393" s="2" t="s">
        <v>732</v>
      </c>
      <c r="F393" s="2" t="s">
        <v>25</v>
      </c>
      <c r="G393" s="2" t="s">
        <v>15</v>
      </c>
      <c r="H393" s="2" t="s">
        <v>897</v>
      </c>
      <c r="I393" s="2">
        <v>13</v>
      </c>
      <c r="J393" s="2">
        <v>2023</v>
      </c>
      <c r="K393" s="12">
        <v>259000</v>
      </c>
      <c r="L393" s="12">
        <v>124000</v>
      </c>
    </row>
    <row r="394" spans="1:12" x14ac:dyDescent="0.25">
      <c r="A394" s="1">
        <v>49748094700033</v>
      </c>
      <c r="B394" t="s">
        <v>978</v>
      </c>
      <c r="C394" s="2" t="s">
        <v>891</v>
      </c>
      <c r="D394" s="2">
        <v>93</v>
      </c>
      <c r="E394" s="2" t="s">
        <v>768</v>
      </c>
      <c r="F394" s="2" t="s">
        <v>25</v>
      </c>
      <c r="G394" s="2" t="s">
        <v>15</v>
      </c>
      <c r="H394" s="2" t="s">
        <v>3</v>
      </c>
      <c r="I394" s="2">
        <v>13</v>
      </c>
      <c r="J394" s="2">
        <v>2023</v>
      </c>
      <c r="K394" s="12">
        <v>543584</v>
      </c>
      <c r="L394" s="12">
        <v>543584</v>
      </c>
    </row>
    <row r="395" spans="1:12" x14ac:dyDescent="0.25">
      <c r="A395" s="1">
        <v>77568030900611</v>
      </c>
      <c r="B395" t="s">
        <v>242</v>
      </c>
      <c r="C395" s="2" t="s">
        <v>894</v>
      </c>
      <c r="D395" s="2">
        <v>75</v>
      </c>
      <c r="E395" s="2" t="s">
        <v>732</v>
      </c>
      <c r="F395" s="2" t="s">
        <v>25</v>
      </c>
      <c r="G395" s="2" t="s">
        <v>15</v>
      </c>
      <c r="H395" s="2" t="s">
        <v>897</v>
      </c>
      <c r="I395" s="2">
        <v>24</v>
      </c>
      <c r="J395" s="2">
        <v>2023</v>
      </c>
      <c r="K395" s="12">
        <v>204000</v>
      </c>
      <c r="L395" s="12">
        <v>216000</v>
      </c>
    </row>
    <row r="396" spans="1:12" x14ac:dyDescent="0.25">
      <c r="A396" s="1">
        <v>77567227221138</v>
      </c>
      <c r="B396" t="s">
        <v>986</v>
      </c>
      <c r="C396" s="2" t="s">
        <v>896</v>
      </c>
      <c r="D396" s="2">
        <v>92</v>
      </c>
      <c r="E396" s="2" t="s">
        <v>766</v>
      </c>
      <c r="F396" s="2" t="s">
        <v>25</v>
      </c>
      <c r="G396" s="2" t="s">
        <v>15</v>
      </c>
      <c r="H396" s="2" t="s">
        <v>4</v>
      </c>
      <c r="I396" s="2">
        <v>35</v>
      </c>
      <c r="J396" s="2">
        <v>2023</v>
      </c>
      <c r="K396" s="12">
        <v>175000</v>
      </c>
      <c r="L396" s="12">
        <v>175000</v>
      </c>
    </row>
    <row r="397" spans="1:12" x14ac:dyDescent="0.25">
      <c r="A397" s="1">
        <v>78506291000019</v>
      </c>
      <c r="B397" t="s">
        <v>994</v>
      </c>
      <c r="C397" s="2" t="s">
        <v>896</v>
      </c>
      <c r="D397" s="2">
        <v>92</v>
      </c>
      <c r="E397" s="2" t="s">
        <v>766</v>
      </c>
      <c r="F397" s="2" t="s">
        <v>24</v>
      </c>
      <c r="G397" s="2" t="s">
        <v>15</v>
      </c>
      <c r="H397" s="2" t="s">
        <v>3</v>
      </c>
      <c r="I397" s="2">
        <v>16</v>
      </c>
      <c r="J397" s="2">
        <v>2023</v>
      </c>
      <c r="K397" s="12">
        <v>336000</v>
      </c>
      <c r="L397" s="12">
        <v>336000</v>
      </c>
    </row>
    <row r="398" spans="1:12" x14ac:dyDescent="0.25">
      <c r="A398" s="1">
        <v>75315988800035</v>
      </c>
      <c r="B398" t="s">
        <v>983</v>
      </c>
      <c r="C398" s="2" t="s">
        <v>892</v>
      </c>
      <c r="D398" s="2">
        <v>78</v>
      </c>
      <c r="E398" s="2" t="s">
        <v>738</v>
      </c>
      <c r="F398" s="2" t="s">
        <v>24</v>
      </c>
      <c r="G398" s="2" t="s">
        <v>15</v>
      </c>
      <c r="H398" s="2" t="s">
        <v>4</v>
      </c>
      <c r="I398" s="2">
        <v>20</v>
      </c>
      <c r="J398" s="2">
        <v>2023</v>
      </c>
      <c r="K398" s="12">
        <v>308272</v>
      </c>
      <c r="L398" s="12">
        <v>100000</v>
      </c>
    </row>
    <row r="399" spans="1:12" x14ac:dyDescent="0.25">
      <c r="A399" s="1">
        <v>77567246200402</v>
      </c>
      <c r="B399" t="s">
        <v>987</v>
      </c>
      <c r="C399" s="2" t="s">
        <v>894</v>
      </c>
      <c r="D399" s="2">
        <v>75</v>
      </c>
      <c r="E399" s="2" t="s">
        <v>732</v>
      </c>
      <c r="F399" s="2" t="s">
        <v>25</v>
      </c>
      <c r="G399" s="2" t="s">
        <v>15</v>
      </c>
      <c r="H399" s="2" t="s">
        <v>4</v>
      </c>
      <c r="I399" s="2">
        <v>50</v>
      </c>
      <c r="J399" s="2">
        <v>2023</v>
      </c>
      <c r="K399" s="12">
        <v>250000</v>
      </c>
      <c r="L399" s="12">
        <v>250000</v>
      </c>
    </row>
    <row r="400" spans="1:12" x14ac:dyDescent="0.25">
      <c r="A400" s="1">
        <v>77572284600117</v>
      </c>
      <c r="B400" t="s">
        <v>1090</v>
      </c>
      <c r="C400" s="2" t="s">
        <v>894</v>
      </c>
      <c r="D400" s="2">
        <v>77</v>
      </c>
      <c r="E400" s="2" t="s">
        <v>736</v>
      </c>
      <c r="F400" s="2" t="s">
        <v>24</v>
      </c>
      <c r="G400" s="2" t="s">
        <v>15</v>
      </c>
      <c r="H400" s="2" t="s">
        <v>3</v>
      </c>
      <c r="I400" s="2">
        <v>4</v>
      </c>
      <c r="J400" s="2">
        <v>2023</v>
      </c>
      <c r="K400" s="12">
        <v>84000</v>
      </c>
      <c r="L400" s="12">
        <v>84000</v>
      </c>
    </row>
    <row r="401" spans="1:12" x14ac:dyDescent="0.25">
      <c r="A401" s="1">
        <v>92238944000012</v>
      </c>
      <c r="B401" t="s">
        <v>1089</v>
      </c>
      <c r="C401" s="2" t="s">
        <v>894</v>
      </c>
      <c r="D401" s="2">
        <v>75</v>
      </c>
      <c r="E401" s="2" t="s">
        <v>732</v>
      </c>
      <c r="F401" s="2" t="s">
        <v>24</v>
      </c>
      <c r="G401" s="2" t="s">
        <v>15</v>
      </c>
      <c r="H401" s="2" t="s">
        <v>3</v>
      </c>
      <c r="I401" s="2">
        <v>2</v>
      </c>
      <c r="J401" s="2">
        <v>2023</v>
      </c>
      <c r="K401" s="12">
        <v>42000</v>
      </c>
      <c r="L401" s="12">
        <v>42000</v>
      </c>
    </row>
    <row r="402" spans="1:12" x14ac:dyDescent="0.25">
      <c r="A402" s="1">
        <v>43196860100010</v>
      </c>
      <c r="B402" t="s">
        <v>975</v>
      </c>
      <c r="C402" s="2" t="s">
        <v>893</v>
      </c>
      <c r="D402" s="2">
        <v>75</v>
      </c>
      <c r="E402" s="2" t="s">
        <v>732</v>
      </c>
      <c r="F402" s="2" t="s">
        <v>25</v>
      </c>
      <c r="G402" s="2" t="s">
        <v>15</v>
      </c>
      <c r="H402" s="2" t="s">
        <v>897</v>
      </c>
      <c r="I402" s="2">
        <v>27</v>
      </c>
      <c r="J402" s="2">
        <v>2023</v>
      </c>
      <c r="K402" s="12">
        <v>285376.92</v>
      </c>
      <c r="L402" s="12">
        <v>279000</v>
      </c>
    </row>
    <row r="403" spans="1:12" x14ac:dyDescent="0.25">
      <c r="A403" s="1">
        <v>43196860100010</v>
      </c>
      <c r="B403" t="s">
        <v>976</v>
      </c>
      <c r="C403" s="2" t="s">
        <v>896</v>
      </c>
      <c r="D403" s="2">
        <v>75</v>
      </c>
      <c r="E403" s="2" t="s">
        <v>732</v>
      </c>
      <c r="F403" s="2" t="s">
        <v>25</v>
      </c>
      <c r="G403" s="2" t="s">
        <v>15</v>
      </c>
      <c r="H403" s="2" t="s">
        <v>3</v>
      </c>
      <c r="I403" s="2">
        <v>16</v>
      </c>
      <c r="J403" s="2">
        <v>2023</v>
      </c>
      <c r="K403" s="12">
        <v>333275.09999999998</v>
      </c>
      <c r="L403" s="12">
        <v>336000</v>
      </c>
    </row>
    <row r="404" spans="1:12" x14ac:dyDescent="0.25">
      <c r="A404" s="1">
        <v>77567216500013</v>
      </c>
      <c r="B404" t="s">
        <v>985</v>
      </c>
      <c r="C404" s="2" t="s">
        <v>894</v>
      </c>
      <c r="D404" s="2">
        <v>75</v>
      </c>
      <c r="E404" s="2" t="s">
        <v>732</v>
      </c>
      <c r="F404" s="2" t="s">
        <v>25</v>
      </c>
      <c r="G404" s="2" t="s">
        <v>15</v>
      </c>
      <c r="H404" s="2" t="s">
        <v>3</v>
      </c>
      <c r="I404" s="2">
        <v>23</v>
      </c>
      <c r="J404" s="2">
        <v>2023</v>
      </c>
      <c r="K404" s="12">
        <v>573000</v>
      </c>
      <c r="L404" s="12">
        <v>556040</v>
      </c>
    </row>
    <row r="405" spans="1:12" x14ac:dyDescent="0.25">
      <c r="A405" s="1">
        <v>78504100500352</v>
      </c>
      <c r="B405" t="s">
        <v>993</v>
      </c>
      <c r="C405" s="2" t="s">
        <v>894</v>
      </c>
      <c r="D405" s="2">
        <v>92</v>
      </c>
      <c r="E405" s="2" t="s">
        <v>766</v>
      </c>
      <c r="F405" s="2" t="s">
        <v>25</v>
      </c>
      <c r="G405" s="2" t="s">
        <v>15</v>
      </c>
      <c r="H405" s="2" t="s">
        <v>3</v>
      </c>
      <c r="I405" s="2">
        <v>49</v>
      </c>
      <c r="J405" s="2">
        <v>2023</v>
      </c>
      <c r="K405" s="12">
        <v>1029000</v>
      </c>
      <c r="L405" s="12">
        <v>1029000</v>
      </c>
    </row>
    <row r="406" spans="1:12" x14ac:dyDescent="0.25">
      <c r="A406" s="1">
        <v>53431697100017</v>
      </c>
      <c r="B406" t="s">
        <v>982</v>
      </c>
      <c r="C406" s="2" t="s">
        <v>892</v>
      </c>
      <c r="D406" s="2">
        <v>77</v>
      </c>
      <c r="E406" s="2" t="s">
        <v>736</v>
      </c>
      <c r="F406" s="2" t="s">
        <v>24</v>
      </c>
      <c r="G406" s="2" t="s">
        <v>15</v>
      </c>
      <c r="H406" s="2" t="s">
        <v>4</v>
      </c>
      <c r="I406" s="2">
        <v>27</v>
      </c>
      <c r="J406" s="2">
        <v>2023</v>
      </c>
      <c r="K406" s="12">
        <v>310242</v>
      </c>
      <c r="L406" s="12">
        <v>87745</v>
      </c>
    </row>
    <row r="407" spans="1:12" x14ac:dyDescent="0.25">
      <c r="A407" s="1">
        <v>77572987400211</v>
      </c>
      <c r="B407" t="s">
        <v>991</v>
      </c>
      <c r="C407" s="2" t="s">
        <v>894</v>
      </c>
      <c r="D407" s="2">
        <v>92</v>
      </c>
      <c r="E407" s="2" t="s">
        <v>766</v>
      </c>
      <c r="F407" s="2" t="s">
        <v>24</v>
      </c>
      <c r="G407" s="2" t="s">
        <v>15</v>
      </c>
      <c r="H407" s="2" t="s">
        <v>897</v>
      </c>
      <c r="I407" s="2">
        <v>17</v>
      </c>
      <c r="J407" s="2">
        <v>2023</v>
      </c>
      <c r="K407" s="12">
        <v>325000</v>
      </c>
      <c r="L407" s="12">
        <v>325000</v>
      </c>
    </row>
    <row r="408" spans="1:12" x14ac:dyDescent="0.25">
      <c r="A408" s="1">
        <v>52926406100035</v>
      </c>
      <c r="B408" t="s">
        <v>981</v>
      </c>
      <c r="C408" s="2" t="s">
        <v>891</v>
      </c>
      <c r="D408" s="2">
        <v>44</v>
      </c>
      <c r="E408" s="2" t="s">
        <v>670</v>
      </c>
      <c r="F408" s="2" t="s">
        <v>25</v>
      </c>
      <c r="G408" s="2" t="s">
        <v>15</v>
      </c>
      <c r="H408" s="2" t="s">
        <v>4</v>
      </c>
      <c r="I408" s="2">
        <v>21</v>
      </c>
      <c r="J408" s="2">
        <v>2023</v>
      </c>
      <c r="K408" s="12">
        <v>105000</v>
      </c>
      <c r="L408" s="12">
        <v>105000</v>
      </c>
    </row>
    <row r="409" spans="1:12" x14ac:dyDescent="0.25">
      <c r="A409" s="1">
        <v>79175467400038</v>
      </c>
      <c r="B409" t="s">
        <v>997</v>
      </c>
      <c r="C409" s="2" t="s">
        <v>892</v>
      </c>
      <c r="D409" s="2">
        <v>91</v>
      </c>
      <c r="E409" s="2" t="s">
        <v>764</v>
      </c>
      <c r="F409" s="2" t="s">
        <v>25</v>
      </c>
      <c r="G409" s="2" t="s">
        <v>15</v>
      </c>
      <c r="H409" s="2" t="s">
        <v>4</v>
      </c>
      <c r="I409" s="2">
        <v>33</v>
      </c>
      <c r="J409" s="2">
        <v>2023</v>
      </c>
      <c r="K409" s="12">
        <v>97650</v>
      </c>
      <c r="L409" s="12">
        <v>90406</v>
      </c>
    </row>
    <row r="410" spans="1:12" x14ac:dyDescent="0.25">
      <c r="A410" s="1">
        <v>52113439500032</v>
      </c>
      <c r="B410" t="s">
        <v>980</v>
      </c>
      <c r="C410" s="2" t="s">
        <v>892</v>
      </c>
      <c r="D410" s="2">
        <v>92</v>
      </c>
      <c r="E410" s="2" t="s">
        <v>766</v>
      </c>
      <c r="F410" s="2" t="s">
        <v>24</v>
      </c>
      <c r="G410" s="2" t="s">
        <v>15</v>
      </c>
      <c r="H410" s="2" t="s">
        <v>897</v>
      </c>
      <c r="I410" s="2">
        <v>16</v>
      </c>
      <c r="J410" s="2">
        <v>2023</v>
      </c>
      <c r="K410" s="12">
        <v>222517.68</v>
      </c>
      <c r="L410" s="12">
        <v>150637</v>
      </c>
    </row>
    <row r="411" spans="1:12" x14ac:dyDescent="0.25">
      <c r="A411" s="1">
        <v>77566653000016</v>
      </c>
      <c r="B411" t="s">
        <v>984</v>
      </c>
      <c r="C411" s="2" t="s">
        <v>893</v>
      </c>
      <c r="D411" s="2">
        <v>75</v>
      </c>
      <c r="E411" s="2" t="s">
        <v>732</v>
      </c>
      <c r="F411" s="2" t="s">
        <v>25</v>
      </c>
      <c r="G411" s="2" t="s">
        <v>15</v>
      </c>
      <c r="H411" s="2" t="s">
        <v>3</v>
      </c>
      <c r="I411" s="2">
        <v>18</v>
      </c>
      <c r="J411" s="2">
        <v>2023</v>
      </c>
      <c r="K411" s="12">
        <v>558000</v>
      </c>
      <c r="L411" s="12">
        <v>480220</v>
      </c>
    </row>
    <row r="412" spans="1:12" x14ac:dyDescent="0.25">
      <c r="A412" s="1">
        <v>75255304000029</v>
      </c>
      <c r="B412" t="s">
        <v>272</v>
      </c>
      <c r="C412" s="2" t="s">
        <v>894</v>
      </c>
      <c r="D412" s="2" t="s">
        <v>878</v>
      </c>
      <c r="E412" s="2" t="str">
        <f>VLOOKUP(D412,Paramètres!K:N,2,FALSE)</f>
        <v>La Réunion</v>
      </c>
      <c r="F412" s="2" t="s">
        <v>24</v>
      </c>
      <c r="G412" s="2" t="s">
        <v>16</v>
      </c>
      <c r="H412" s="2" t="s">
        <v>897</v>
      </c>
      <c r="I412" s="1">
        <v>11</v>
      </c>
      <c r="J412" s="2">
        <v>2021</v>
      </c>
      <c r="K412" s="12">
        <v>325000</v>
      </c>
      <c r="L412" s="13">
        <v>325000</v>
      </c>
    </row>
    <row r="413" spans="1:12" x14ac:dyDescent="0.25">
      <c r="A413" s="1">
        <v>75255304000029</v>
      </c>
      <c r="B413" t="s">
        <v>272</v>
      </c>
      <c r="C413" s="2" t="s">
        <v>894</v>
      </c>
      <c r="D413" s="2" t="s">
        <v>878</v>
      </c>
      <c r="E413" s="2" t="str">
        <f>VLOOKUP(D413,Paramètres!K:N,2,FALSE)</f>
        <v>La Réunion</v>
      </c>
      <c r="F413" s="2" t="s">
        <v>25</v>
      </c>
      <c r="G413" s="2" t="s">
        <v>16</v>
      </c>
      <c r="H413" s="2" t="s">
        <v>897</v>
      </c>
      <c r="I413" s="1">
        <v>22</v>
      </c>
      <c r="J413" s="2">
        <v>2021</v>
      </c>
      <c r="K413" s="12">
        <v>690000</v>
      </c>
      <c r="L413" s="13">
        <v>560000</v>
      </c>
    </row>
    <row r="414" spans="1:12" x14ac:dyDescent="0.25">
      <c r="A414" s="1">
        <v>51782019700039</v>
      </c>
      <c r="B414" t="s">
        <v>274</v>
      </c>
      <c r="C414" s="2" t="s">
        <v>895</v>
      </c>
      <c r="D414" s="2" t="s">
        <v>878</v>
      </c>
      <c r="E414" s="2" t="str">
        <f>VLOOKUP(D414,Paramètres!K:N,2,FALSE)</f>
        <v>La Réunion</v>
      </c>
      <c r="F414" s="2" t="s">
        <v>25</v>
      </c>
      <c r="G414" s="2" t="s">
        <v>16</v>
      </c>
      <c r="H414" s="2" t="s">
        <v>4</v>
      </c>
      <c r="I414" s="1">
        <v>9</v>
      </c>
      <c r="J414" s="2">
        <v>2022</v>
      </c>
      <c r="K414" s="12">
        <v>158382</v>
      </c>
      <c r="L414" s="13">
        <v>158360.5</v>
      </c>
    </row>
    <row r="415" spans="1:12" x14ac:dyDescent="0.25">
      <c r="A415" s="1">
        <v>52314744500028</v>
      </c>
      <c r="B415" t="s">
        <v>273</v>
      </c>
      <c r="C415" s="2" t="s">
        <v>895</v>
      </c>
      <c r="D415" s="2" t="s">
        <v>878</v>
      </c>
      <c r="E415" s="2" t="str">
        <f>VLOOKUP(D415,Paramètres!K:N,2,FALSE)</f>
        <v>La Réunion</v>
      </c>
      <c r="F415" s="2" t="s">
        <v>24</v>
      </c>
      <c r="G415" s="2" t="s">
        <v>16</v>
      </c>
      <c r="H415" s="2" t="s">
        <v>897</v>
      </c>
      <c r="I415" s="1">
        <v>6</v>
      </c>
      <c r="J415" s="2">
        <v>2022</v>
      </c>
      <c r="K415" s="12">
        <v>340145</v>
      </c>
      <c r="L415" s="13">
        <v>269440</v>
      </c>
    </row>
    <row r="416" spans="1:12" x14ac:dyDescent="0.25">
      <c r="A416" s="1">
        <v>75255304000029</v>
      </c>
      <c r="B416" t="s">
        <v>272</v>
      </c>
      <c r="C416" s="2" t="s">
        <v>891</v>
      </c>
      <c r="D416" s="2" t="s">
        <v>878</v>
      </c>
      <c r="E416" s="2" t="str">
        <f>VLOOKUP(D416,Paramètres!K:N,2,FALSE)</f>
        <v>La Réunion</v>
      </c>
      <c r="F416" s="2" t="s">
        <v>24</v>
      </c>
      <c r="G416" s="2" t="s">
        <v>16</v>
      </c>
      <c r="H416" s="2" t="s">
        <v>3</v>
      </c>
      <c r="I416" s="1">
        <v>6</v>
      </c>
      <c r="J416" s="2">
        <v>2022</v>
      </c>
      <c r="K416" s="12">
        <v>211100</v>
      </c>
      <c r="L416" s="13">
        <v>211100</v>
      </c>
    </row>
    <row r="417" spans="1:12" x14ac:dyDescent="0.25">
      <c r="A417" s="1">
        <v>75255304000029</v>
      </c>
      <c r="B417" t="s">
        <v>272</v>
      </c>
      <c r="C417" s="2" t="s">
        <v>894</v>
      </c>
      <c r="D417" s="2" t="s">
        <v>878</v>
      </c>
      <c r="E417" s="2" t="str">
        <f>VLOOKUP(D417,Paramètres!K:N,2,FALSE)</f>
        <v>La Réunion</v>
      </c>
      <c r="F417" s="2" t="s">
        <v>24</v>
      </c>
      <c r="G417" s="2" t="s">
        <v>16</v>
      </c>
      <c r="H417" s="2" t="s">
        <v>897</v>
      </c>
      <c r="I417" s="1">
        <v>4</v>
      </c>
      <c r="J417" s="2">
        <v>2022</v>
      </c>
      <c r="K417" s="12">
        <v>235000</v>
      </c>
      <c r="L417" s="13">
        <v>221000</v>
      </c>
    </row>
    <row r="418" spans="1:12" x14ac:dyDescent="0.25">
      <c r="A418" s="1">
        <v>75255304000029</v>
      </c>
      <c r="B418" t="s">
        <v>272</v>
      </c>
      <c r="C418" s="2" t="s">
        <v>891</v>
      </c>
      <c r="D418" s="2">
        <v>974</v>
      </c>
      <c r="E418" s="2" t="s">
        <v>16</v>
      </c>
      <c r="F418" s="2" t="s">
        <v>24</v>
      </c>
      <c r="G418" s="2" t="s">
        <v>16</v>
      </c>
      <c r="H418" s="2" t="s">
        <v>3</v>
      </c>
      <c r="I418" s="2">
        <v>3</v>
      </c>
      <c r="J418" s="2">
        <v>2023</v>
      </c>
      <c r="K418" s="12">
        <v>162900</v>
      </c>
      <c r="L418" s="12">
        <v>122440</v>
      </c>
    </row>
    <row r="419" spans="1:12" x14ac:dyDescent="0.25">
      <c r="A419" s="1">
        <v>75255304000029</v>
      </c>
      <c r="B419" t="s">
        <v>272</v>
      </c>
      <c r="C419" s="2" t="s">
        <v>895</v>
      </c>
      <c r="D419" s="2">
        <v>974</v>
      </c>
      <c r="E419" s="2" t="s">
        <v>16</v>
      </c>
      <c r="F419" s="2" t="s">
        <v>24</v>
      </c>
      <c r="G419" s="2" t="s">
        <v>16</v>
      </c>
      <c r="H419" s="2" t="s">
        <v>3</v>
      </c>
      <c r="I419" s="2">
        <v>10</v>
      </c>
      <c r="J419" s="2">
        <v>2023</v>
      </c>
      <c r="K419" s="12">
        <v>439752</v>
      </c>
      <c r="L419" s="12">
        <v>306000</v>
      </c>
    </row>
    <row r="420" spans="1:12" x14ac:dyDescent="0.25">
      <c r="A420" s="1">
        <v>88273034400018</v>
      </c>
      <c r="B420" t="s">
        <v>999</v>
      </c>
      <c r="C420" s="2" t="s">
        <v>895</v>
      </c>
      <c r="D420" s="2">
        <v>974</v>
      </c>
      <c r="E420" s="2" t="s">
        <v>16</v>
      </c>
      <c r="F420" s="2" t="s">
        <v>25</v>
      </c>
      <c r="G420" s="2" t="s">
        <v>16</v>
      </c>
      <c r="H420" s="2" t="s">
        <v>897</v>
      </c>
      <c r="I420" s="2">
        <v>8</v>
      </c>
      <c r="J420" s="2">
        <v>2023</v>
      </c>
      <c r="K420" s="12">
        <v>188011.25</v>
      </c>
      <c r="L420" s="12">
        <v>146146</v>
      </c>
    </row>
    <row r="421" spans="1:12" x14ac:dyDescent="0.25">
      <c r="A421" s="1">
        <v>77555989100012</v>
      </c>
      <c r="B421" t="s">
        <v>527</v>
      </c>
      <c r="C421" s="2" t="s">
        <v>894</v>
      </c>
      <c r="D421" s="2">
        <v>13</v>
      </c>
      <c r="E421" s="2" t="s">
        <v>608</v>
      </c>
      <c r="F421" s="2" t="s">
        <v>24</v>
      </c>
      <c r="G421" s="2" t="s">
        <v>16</v>
      </c>
      <c r="H421" s="2" t="s">
        <v>4</v>
      </c>
      <c r="I421" s="2">
        <v>6</v>
      </c>
      <c r="J421" s="2">
        <v>2023</v>
      </c>
      <c r="K421" s="12">
        <v>124212</v>
      </c>
      <c r="L421" s="12">
        <v>75373</v>
      </c>
    </row>
    <row r="422" spans="1:12" x14ac:dyDescent="0.25">
      <c r="A422" s="1">
        <v>39409413000033</v>
      </c>
      <c r="B422" t="s">
        <v>998</v>
      </c>
      <c r="C422" s="2" t="s">
        <v>895</v>
      </c>
      <c r="D422" s="2">
        <v>974</v>
      </c>
      <c r="E422" s="2" t="s">
        <v>16</v>
      </c>
      <c r="F422" s="2" t="s">
        <v>24</v>
      </c>
      <c r="G422" s="2" t="s">
        <v>16</v>
      </c>
      <c r="H422" s="2" t="s">
        <v>4</v>
      </c>
      <c r="I422" s="2">
        <v>6</v>
      </c>
      <c r="J422" s="2">
        <v>2023</v>
      </c>
      <c r="K422" s="12">
        <v>155688</v>
      </c>
      <c r="L422" s="12">
        <v>74839</v>
      </c>
    </row>
    <row r="423" spans="1:12" x14ac:dyDescent="0.25">
      <c r="A423" s="1">
        <v>26972072800014</v>
      </c>
      <c r="B423" t="s">
        <v>277</v>
      </c>
      <c r="C423" s="2" t="s">
        <v>892</v>
      </c>
      <c r="D423" s="2" t="s">
        <v>876</v>
      </c>
      <c r="E423" s="2" t="str">
        <f>VLOOKUP(D423,Paramètres!K:N,2,FALSE)</f>
        <v>Martinique</v>
      </c>
      <c r="F423" s="2" t="s">
        <v>24</v>
      </c>
      <c r="G423" s="2" t="s">
        <v>17</v>
      </c>
      <c r="H423" s="2" t="s">
        <v>3</v>
      </c>
      <c r="I423" s="1">
        <v>7</v>
      </c>
      <c r="J423" s="2">
        <v>2021</v>
      </c>
      <c r="K423" s="12">
        <v>269156</v>
      </c>
      <c r="L423" s="13">
        <v>280000</v>
      </c>
    </row>
    <row r="424" spans="1:12" x14ac:dyDescent="0.25">
      <c r="A424" s="1">
        <v>26972074400029</v>
      </c>
      <c r="B424" t="s">
        <v>276</v>
      </c>
      <c r="C424" s="2" t="s">
        <v>891</v>
      </c>
      <c r="D424" s="2" t="s">
        <v>876</v>
      </c>
      <c r="E424" s="2" t="str">
        <f>VLOOKUP(D424,Paramètres!K:N,2,FALSE)</f>
        <v>Martinique</v>
      </c>
      <c r="F424" s="2" t="s">
        <v>25</v>
      </c>
      <c r="G424" s="2" t="s">
        <v>17</v>
      </c>
      <c r="H424" s="2" t="s">
        <v>897</v>
      </c>
      <c r="I424" s="1">
        <v>10</v>
      </c>
      <c r="J424" s="2">
        <v>2021</v>
      </c>
      <c r="K424" s="12">
        <v>241000</v>
      </c>
      <c r="L424" s="13">
        <v>240000</v>
      </c>
    </row>
    <row r="425" spans="1:12" x14ac:dyDescent="0.25">
      <c r="A425" s="1">
        <v>88052126500012</v>
      </c>
      <c r="B425" t="s">
        <v>275</v>
      </c>
      <c r="C425" s="2" t="s">
        <v>892</v>
      </c>
      <c r="D425" s="2" t="s">
        <v>876</v>
      </c>
      <c r="E425" s="2" t="str">
        <f>VLOOKUP(D425,Paramètres!K:N,2,FALSE)</f>
        <v>Martinique</v>
      </c>
      <c r="F425" s="2" t="s">
        <v>24</v>
      </c>
      <c r="G425" s="2" t="s">
        <v>17</v>
      </c>
      <c r="H425" s="2" t="s">
        <v>3</v>
      </c>
      <c r="I425" s="1">
        <v>10</v>
      </c>
      <c r="J425" s="2">
        <v>2021</v>
      </c>
      <c r="K425" s="12">
        <v>263077.65999999997</v>
      </c>
      <c r="L425" s="13">
        <v>300000</v>
      </c>
    </row>
    <row r="426" spans="1:12" x14ac:dyDescent="0.25">
      <c r="A426" s="1">
        <v>32992465800035</v>
      </c>
      <c r="B426" t="s">
        <v>279</v>
      </c>
      <c r="C426" s="2" t="s">
        <v>892</v>
      </c>
      <c r="D426" s="2" t="s">
        <v>876</v>
      </c>
      <c r="E426" s="2" t="str">
        <f>VLOOKUP(D426,Paramètres!K:N,2,FALSE)</f>
        <v>Martinique</v>
      </c>
      <c r="F426" s="2" t="s">
        <v>24</v>
      </c>
      <c r="G426" s="2" t="s">
        <v>17</v>
      </c>
      <c r="H426" s="2" t="s">
        <v>897</v>
      </c>
      <c r="I426" s="4">
        <v>13</v>
      </c>
      <c r="J426" s="2">
        <v>2022</v>
      </c>
      <c r="K426" s="12">
        <v>389816.23</v>
      </c>
      <c r="L426" s="13">
        <v>374500</v>
      </c>
    </row>
    <row r="427" spans="1:12" x14ac:dyDescent="0.25">
      <c r="A427" s="1">
        <v>44365515400047</v>
      </c>
      <c r="B427" t="s">
        <v>278</v>
      </c>
      <c r="C427" s="2" t="s">
        <v>894</v>
      </c>
      <c r="D427" s="2" t="s">
        <v>876</v>
      </c>
      <c r="E427" s="2" t="str">
        <f>VLOOKUP(D427,Paramètres!K:N,2,FALSE)</f>
        <v>Martinique</v>
      </c>
      <c r="F427" s="2" t="s">
        <v>24</v>
      </c>
      <c r="G427" s="2" t="s">
        <v>17</v>
      </c>
      <c r="H427" s="2" t="s">
        <v>3</v>
      </c>
      <c r="I427" s="1">
        <v>10</v>
      </c>
      <c r="J427" s="2">
        <v>2022</v>
      </c>
      <c r="K427" s="12">
        <v>415553</v>
      </c>
      <c r="L427" s="13">
        <v>410500</v>
      </c>
    </row>
    <row r="428" spans="1:12" x14ac:dyDescent="0.25">
      <c r="A428" s="1">
        <v>44420161000037</v>
      </c>
      <c r="B428" t="s">
        <v>280</v>
      </c>
      <c r="C428" s="2" t="s">
        <v>891</v>
      </c>
      <c r="D428" s="2" t="s">
        <v>876</v>
      </c>
      <c r="E428" s="2" t="str">
        <f>VLOOKUP(D428,Paramètres!K:N,2,FALSE)</f>
        <v>Martinique</v>
      </c>
      <c r="F428" s="2" t="s">
        <v>24</v>
      </c>
      <c r="G428" s="2" t="s">
        <v>17</v>
      </c>
      <c r="H428" s="2" t="s">
        <v>3</v>
      </c>
      <c r="I428" s="1">
        <v>9</v>
      </c>
      <c r="J428" s="2">
        <v>2022</v>
      </c>
      <c r="K428" s="12">
        <v>423658.8</v>
      </c>
      <c r="L428" s="13">
        <v>408500</v>
      </c>
    </row>
    <row r="429" spans="1:12" x14ac:dyDescent="0.25">
      <c r="A429" s="1">
        <v>31398809900229</v>
      </c>
      <c r="B429" t="s">
        <v>1000</v>
      </c>
      <c r="C429" s="2" t="s">
        <v>894</v>
      </c>
      <c r="D429" s="2">
        <v>972</v>
      </c>
      <c r="E429" s="2" t="s">
        <v>17</v>
      </c>
      <c r="F429" s="2" t="s">
        <v>24</v>
      </c>
      <c r="G429" s="2" t="s">
        <v>17</v>
      </c>
      <c r="H429" s="2" t="s">
        <v>4</v>
      </c>
      <c r="I429" s="2">
        <v>14</v>
      </c>
      <c r="J429" s="2">
        <v>2023</v>
      </c>
      <c r="K429" s="12">
        <v>340695</v>
      </c>
      <c r="L429" s="12">
        <v>310000</v>
      </c>
    </row>
    <row r="430" spans="1:12" x14ac:dyDescent="0.25">
      <c r="A430" s="1">
        <v>50254756500015</v>
      </c>
      <c r="B430" t="s">
        <v>1001</v>
      </c>
      <c r="C430" s="2" t="s">
        <v>894</v>
      </c>
      <c r="D430" s="2">
        <v>972</v>
      </c>
      <c r="E430" s="2" t="s">
        <v>17</v>
      </c>
      <c r="F430" s="2" t="s">
        <v>24</v>
      </c>
      <c r="G430" s="2" t="s">
        <v>17</v>
      </c>
      <c r="H430" s="2" t="s">
        <v>897</v>
      </c>
      <c r="I430" s="2">
        <v>14</v>
      </c>
      <c r="J430" s="2">
        <v>2023</v>
      </c>
      <c r="K430" s="12">
        <v>577730</v>
      </c>
      <c r="L430" s="12">
        <v>430000</v>
      </c>
    </row>
    <row r="431" spans="1:12" x14ac:dyDescent="0.25">
      <c r="A431" s="1">
        <v>51892647200011</v>
      </c>
      <c r="B431" t="s">
        <v>282</v>
      </c>
      <c r="C431" s="2" t="s">
        <v>894</v>
      </c>
      <c r="D431" s="2" t="s">
        <v>879</v>
      </c>
      <c r="E431" s="2" t="str">
        <f>VLOOKUP(D431,Paramètres!K:N,2,FALSE)</f>
        <v>Mayotte</v>
      </c>
      <c r="F431" s="2" t="s">
        <v>24</v>
      </c>
      <c r="G431" s="2" t="s">
        <v>18</v>
      </c>
      <c r="H431" s="2" t="s">
        <v>3</v>
      </c>
      <c r="I431" s="1">
        <v>8</v>
      </c>
      <c r="J431" s="2">
        <v>2021</v>
      </c>
      <c r="K431" s="12">
        <v>500000</v>
      </c>
      <c r="L431" s="13">
        <v>430000</v>
      </c>
    </row>
    <row r="432" spans="1:12" x14ac:dyDescent="0.25">
      <c r="A432" s="1">
        <v>78457968201771</v>
      </c>
      <c r="B432" t="s">
        <v>281</v>
      </c>
      <c r="C432" s="2" t="s">
        <v>894</v>
      </c>
      <c r="D432" s="2" t="s">
        <v>576</v>
      </c>
      <c r="E432" s="2" t="str">
        <f>VLOOKUP(D432,Paramètres!K:N,2,FALSE)</f>
        <v>Paris</v>
      </c>
      <c r="F432" s="2" t="s">
        <v>24</v>
      </c>
      <c r="G432" s="2" t="s">
        <v>18</v>
      </c>
      <c r="H432" s="2" t="s">
        <v>3</v>
      </c>
      <c r="I432" s="1">
        <v>7</v>
      </c>
      <c r="J432" s="2">
        <v>2021</v>
      </c>
      <c r="K432" s="12">
        <v>375000</v>
      </c>
      <c r="L432" s="13">
        <v>352607</v>
      </c>
    </row>
    <row r="433" spans="1:12" x14ac:dyDescent="0.25">
      <c r="A433" s="1">
        <v>51892647200011</v>
      </c>
      <c r="B433" t="s">
        <v>283</v>
      </c>
      <c r="C433" s="2" t="s">
        <v>895</v>
      </c>
      <c r="D433" s="2" t="s">
        <v>879</v>
      </c>
      <c r="E433" s="2" t="str">
        <f>VLOOKUP(D433,Paramètres!K:N,2,FALSE)</f>
        <v>Mayotte</v>
      </c>
      <c r="F433" s="2" t="s">
        <v>24</v>
      </c>
      <c r="G433" s="2" t="s">
        <v>18</v>
      </c>
      <c r="H433" s="2" t="s">
        <v>3</v>
      </c>
      <c r="I433" s="1">
        <v>9</v>
      </c>
      <c r="J433" s="2">
        <v>2022</v>
      </c>
      <c r="K433" s="12">
        <v>386500</v>
      </c>
      <c r="L433" s="13">
        <v>386500</v>
      </c>
    </row>
    <row r="434" spans="1:12" x14ac:dyDescent="0.25">
      <c r="A434" s="1">
        <v>79867961900022</v>
      </c>
      <c r="B434" t="s">
        <v>1003</v>
      </c>
      <c r="C434" s="2" t="s">
        <v>892</v>
      </c>
      <c r="D434" s="2">
        <v>976</v>
      </c>
      <c r="E434" s="2" t="s">
        <v>18</v>
      </c>
      <c r="F434" s="2" t="s">
        <v>24</v>
      </c>
      <c r="G434" s="2" t="s">
        <v>18</v>
      </c>
      <c r="H434" s="2" t="s">
        <v>3</v>
      </c>
      <c r="I434" s="2">
        <v>5</v>
      </c>
      <c r="J434" s="2">
        <v>2023</v>
      </c>
      <c r="K434" s="12">
        <v>305000</v>
      </c>
      <c r="L434" s="12">
        <v>273000</v>
      </c>
    </row>
    <row r="435" spans="1:12" x14ac:dyDescent="0.25">
      <c r="A435" s="1">
        <v>78457968201771</v>
      </c>
      <c r="B435" t="s">
        <v>1002</v>
      </c>
      <c r="C435" s="2" t="s">
        <v>894</v>
      </c>
      <c r="D435" s="2">
        <v>75</v>
      </c>
      <c r="E435" s="2" t="s">
        <v>732</v>
      </c>
      <c r="F435" s="2" t="s">
        <v>24</v>
      </c>
      <c r="G435" s="2" t="s">
        <v>18</v>
      </c>
      <c r="H435" s="2" t="s">
        <v>3</v>
      </c>
      <c r="I435" s="2">
        <v>2</v>
      </c>
      <c r="J435" s="2">
        <v>2023</v>
      </c>
      <c r="K435" s="12">
        <v>40060</v>
      </c>
      <c r="L435" s="12">
        <v>40060</v>
      </c>
    </row>
    <row r="436" spans="1:12" x14ac:dyDescent="0.25">
      <c r="A436" s="1">
        <v>82967998400015</v>
      </c>
      <c r="B436" t="s">
        <v>1004</v>
      </c>
      <c r="C436" s="2" t="s">
        <v>895</v>
      </c>
      <c r="D436" s="2">
        <v>976</v>
      </c>
      <c r="E436" s="2" t="s">
        <v>18</v>
      </c>
      <c r="F436" s="2" t="s">
        <v>24</v>
      </c>
      <c r="G436" s="2" t="s">
        <v>18</v>
      </c>
      <c r="H436" s="2" t="s">
        <v>3</v>
      </c>
      <c r="I436" s="2">
        <v>10</v>
      </c>
      <c r="J436" s="2">
        <v>2023</v>
      </c>
      <c r="K436" s="12">
        <v>480000</v>
      </c>
      <c r="L436" s="12">
        <v>480000</v>
      </c>
    </row>
    <row r="437" spans="1:12" x14ac:dyDescent="0.25">
      <c r="A437" s="1">
        <v>51892647200011</v>
      </c>
      <c r="B437" t="s">
        <v>282</v>
      </c>
      <c r="C437" s="2" t="s">
        <v>894</v>
      </c>
      <c r="D437" s="2">
        <v>976</v>
      </c>
      <c r="E437" s="2" t="s">
        <v>18</v>
      </c>
      <c r="F437" s="2" t="s">
        <v>24</v>
      </c>
      <c r="G437" s="2" t="s">
        <v>18</v>
      </c>
      <c r="H437" s="2" t="s">
        <v>3</v>
      </c>
      <c r="I437" s="2">
        <v>3</v>
      </c>
      <c r="J437" s="2">
        <v>2023</v>
      </c>
      <c r="K437" s="12">
        <v>138000</v>
      </c>
      <c r="L437" s="12">
        <v>138000</v>
      </c>
    </row>
    <row r="438" spans="1:12" x14ac:dyDescent="0.25">
      <c r="A438" s="1">
        <v>20004253900011</v>
      </c>
      <c r="B438" t="s">
        <v>294</v>
      </c>
      <c r="C438" s="2" t="s">
        <v>891</v>
      </c>
      <c r="D438" s="2" t="s">
        <v>836</v>
      </c>
      <c r="E438" s="2" t="str">
        <f>VLOOKUP(D438,[3]Paramètres!K:N,2,FALSE)</f>
        <v>Manche</v>
      </c>
      <c r="F438" s="2" t="s">
        <v>24</v>
      </c>
      <c r="G438" s="2" t="s">
        <v>19</v>
      </c>
      <c r="H438" s="2" t="s">
        <v>4</v>
      </c>
      <c r="I438" s="1">
        <v>18</v>
      </c>
      <c r="J438" s="2">
        <v>2021</v>
      </c>
      <c r="K438" s="12">
        <v>195000</v>
      </c>
      <c r="L438" s="13">
        <v>180000</v>
      </c>
    </row>
    <row r="439" spans="1:12" x14ac:dyDescent="0.25">
      <c r="A439" s="1">
        <v>38054370200019</v>
      </c>
      <c r="B439" t="s">
        <v>293</v>
      </c>
      <c r="C439" s="2" t="s">
        <v>894</v>
      </c>
      <c r="D439" s="2" t="s">
        <v>799</v>
      </c>
      <c r="E439" s="2" t="str">
        <f>VLOOKUP(D439,[3]Paramètres!K:N,2,FALSE)</f>
        <v>Calvados</v>
      </c>
      <c r="F439" s="2" t="s">
        <v>24</v>
      </c>
      <c r="G439" s="2" t="s">
        <v>19</v>
      </c>
      <c r="H439" s="2" t="s">
        <v>4</v>
      </c>
      <c r="I439" s="1">
        <v>24</v>
      </c>
      <c r="J439" s="2">
        <v>2021</v>
      </c>
      <c r="K439" s="12">
        <v>255000</v>
      </c>
      <c r="L439" s="13">
        <v>255000</v>
      </c>
    </row>
    <row r="440" spans="1:12" x14ac:dyDescent="0.25">
      <c r="A440" s="1">
        <v>77566657100127</v>
      </c>
      <c r="B440" t="s">
        <v>173</v>
      </c>
      <c r="C440" s="2" t="s">
        <v>892</v>
      </c>
      <c r="D440" s="2" t="s">
        <v>576</v>
      </c>
      <c r="E440" s="2" t="str">
        <f>VLOOKUP(D440,Paramètres!K:N,2,FALSE)</f>
        <v>Paris</v>
      </c>
      <c r="F440" s="2" t="s">
        <v>26</v>
      </c>
      <c r="G440" s="2" t="s">
        <v>8</v>
      </c>
      <c r="H440" s="2" t="s">
        <v>4</v>
      </c>
      <c r="I440" s="1">
        <v>102</v>
      </c>
      <c r="J440" s="2">
        <v>2021</v>
      </c>
      <c r="K440" s="12">
        <v>758710</v>
      </c>
      <c r="L440" s="13">
        <v>758710</v>
      </c>
    </row>
    <row r="441" spans="1:12" x14ac:dyDescent="0.25">
      <c r="A441" s="1">
        <v>77561105600117</v>
      </c>
      <c r="B441" t="s">
        <v>291</v>
      </c>
      <c r="C441" s="2" t="s">
        <v>894</v>
      </c>
      <c r="D441" s="2" t="s">
        <v>836</v>
      </c>
      <c r="E441" s="2" t="str">
        <f>VLOOKUP(D441,[3]Paramètres!K:N,2,FALSE)</f>
        <v>Manche</v>
      </c>
      <c r="F441" s="2" t="s">
        <v>24</v>
      </c>
      <c r="G441" s="2" t="s">
        <v>19</v>
      </c>
      <c r="H441" s="2" t="s">
        <v>3</v>
      </c>
      <c r="I441" s="1">
        <v>26</v>
      </c>
      <c r="J441" s="2">
        <v>2021</v>
      </c>
      <c r="K441" s="12">
        <v>733400</v>
      </c>
      <c r="L441" s="13">
        <v>735000</v>
      </c>
    </row>
    <row r="442" spans="1:12" x14ac:dyDescent="0.25">
      <c r="A442" s="1">
        <v>77562927201332</v>
      </c>
      <c r="B442" t="s">
        <v>288</v>
      </c>
      <c r="C442" s="2" t="s">
        <v>892</v>
      </c>
      <c r="D442" s="2" t="s">
        <v>847</v>
      </c>
      <c r="E442" s="2" t="str">
        <f>VLOOKUP(D442,[3]Paramètres!K:N,2,FALSE)</f>
        <v>Orne</v>
      </c>
      <c r="F442" s="2" t="s">
        <v>25</v>
      </c>
      <c r="G442" s="2" t="s">
        <v>19</v>
      </c>
      <c r="H442" s="2" t="s">
        <v>4</v>
      </c>
      <c r="I442" s="1">
        <v>17</v>
      </c>
      <c r="J442" s="2">
        <v>2021</v>
      </c>
      <c r="K442" s="13">
        <f>89139+15000</f>
        <v>104139</v>
      </c>
      <c r="L442" s="13">
        <f>90000+15000</f>
        <v>105000</v>
      </c>
    </row>
    <row r="443" spans="1:12" x14ac:dyDescent="0.25">
      <c r="A443" s="1">
        <v>77562928000501</v>
      </c>
      <c r="B443" t="s">
        <v>287</v>
      </c>
      <c r="C443" s="2" t="s">
        <v>894</v>
      </c>
      <c r="D443" s="2" t="s">
        <v>847</v>
      </c>
      <c r="E443" s="2" t="str">
        <f>VLOOKUP(D443,[3]Paramètres!K:N,2,FALSE)</f>
        <v>Orne</v>
      </c>
      <c r="F443" s="2" t="s">
        <v>24</v>
      </c>
      <c r="G443" s="2" t="s">
        <v>19</v>
      </c>
      <c r="H443" s="2" t="s">
        <v>3</v>
      </c>
      <c r="I443" s="1">
        <v>18</v>
      </c>
      <c r="J443" s="2">
        <v>2021</v>
      </c>
      <c r="K443" s="12">
        <v>450000</v>
      </c>
      <c r="L443" s="13">
        <v>450000</v>
      </c>
    </row>
    <row r="444" spans="1:12" x14ac:dyDescent="0.25">
      <c r="A444" s="1">
        <v>77570062800453</v>
      </c>
      <c r="B444" t="s">
        <v>286</v>
      </c>
      <c r="C444" s="2" t="s">
        <v>894</v>
      </c>
      <c r="D444" s="2" t="s">
        <v>861</v>
      </c>
      <c r="E444" s="2" t="str">
        <f>VLOOKUP(D444,[3]Paramètres!K:N,2,FALSE)</f>
        <v>Seine-Maritime</v>
      </c>
      <c r="F444" s="2" t="s">
        <v>24</v>
      </c>
      <c r="G444" s="2" t="s">
        <v>19</v>
      </c>
      <c r="H444" s="2" t="s">
        <v>4</v>
      </c>
      <c r="I444" s="1">
        <v>27</v>
      </c>
      <c r="J444" s="2">
        <v>2021</v>
      </c>
      <c r="K444" s="12">
        <v>270000</v>
      </c>
      <c r="L444" s="13">
        <v>270000</v>
      </c>
    </row>
    <row r="445" spans="1:12" x14ac:dyDescent="0.25">
      <c r="A445" s="1">
        <v>78095665200058</v>
      </c>
      <c r="B445" t="s">
        <v>284</v>
      </c>
      <c r="C445" s="2" t="s">
        <v>894</v>
      </c>
      <c r="D445" s="2" t="s">
        <v>847</v>
      </c>
      <c r="E445" s="2" t="str">
        <f>VLOOKUP(D445,[3]Paramètres!K:N,2,FALSE)</f>
        <v>Orne</v>
      </c>
      <c r="F445" s="2" t="s">
        <v>24</v>
      </c>
      <c r="G445" s="2" t="s">
        <v>19</v>
      </c>
      <c r="H445" s="2" t="s">
        <v>3</v>
      </c>
      <c r="I445" s="1">
        <v>15</v>
      </c>
      <c r="J445" s="2">
        <v>2021</v>
      </c>
      <c r="K445" s="12">
        <f>375000+15000</f>
        <v>390000</v>
      </c>
      <c r="L445" s="13">
        <f>375000+15000</f>
        <v>390000</v>
      </c>
    </row>
    <row r="446" spans="1:12" x14ac:dyDescent="0.25">
      <c r="A446" s="1">
        <v>78099843100107</v>
      </c>
      <c r="B446" t="s">
        <v>295</v>
      </c>
      <c r="C446" s="2" t="s">
        <v>894</v>
      </c>
      <c r="D446" s="2" t="s">
        <v>861</v>
      </c>
      <c r="E446" s="2" t="str">
        <f>VLOOKUP(D446,[3]Paramètres!K:N,2,FALSE)</f>
        <v>Seine-Maritime</v>
      </c>
      <c r="F446" s="2" t="s">
        <v>24</v>
      </c>
      <c r="G446" s="2" t="s">
        <v>19</v>
      </c>
      <c r="H446" s="2" t="s">
        <v>3</v>
      </c>
      <c r="I446" s="1">
        <v>19</v>
      </c>
      <c r="J446" s="2">
        <v>2021</v>
      </c>
      <c r="K446" s="12">
        <v>827804</v>
      </c>
      <c r="L446" s="13">
        <v>686056</v>
      </c>
    </row>
    <row r="447" spans="1:12" x14ac:dyDescent="0.25">
      <c r="A447" s="1">
        <v>78106112200144</v>
      </c>
      <c r="B447" t="s">
        <v>285</v>
      </c>
      <c r="C447" s="2" t="s">
        <v>892</v>
      </c>
      <c r="D447" s="2" t="s">
        <v>861</v>
      </c>
      <c r="E447" s="2" t="str">
        <f>VLOOKUP(D447,[3]Paramètres!K:N,2,FALSE)</f>
        <v>Seine-Maritime</v>
      </c>
      <c r="F447" s="2" t="s">
        <v>24</v>
      </c>
      <c r="G447" s="2" t="s">
        <v>19</v>
      </c>
      <c r="H447" s="2" t="s">
        <v>4</v>
      </c>
      <c r="I447" s="1">
        <v>19</v>
      </c>
      <c r="J447" s="2">
        <v>2021</v>
      </c>
      <c r="K447" s="12">
        <v>197220</v>
      </c>
      <c r="L447" s="13">
        <v>190000</v>
      </c>
    </row>
    <row r="448" spans="1:12" x14ac:dyDescent="0.25">
      <c r="A448" s="1">
        <v>78110821200049</v>
      </c>
      <c r="B448" t="s">
        <v>296</v>
      </c>
      <c r="C448" s="2" t="s">
        <v>891</v>
      </c>
      <c r="D448" s="2" t="s">
        <v>861</v>
      </c>
      <c r="E448" s="2" t="str">
        <f>VLOOKUP(D448,[3]Paramètres!K:N,2,FALSE)</f>
        <v>Seine-Maritime</v>
      </c>
      <c r="F448" s="2" t="s">
        <v>24</v>
      </c>
      <c r="G448" s="2" t="s">
        <v>19</v>
      </c>
      <c r="H448" s="2" t="s">
        <v>4</v>
      </c>
      <c r="I448" s="1">
        <v>17</v>
      </c>
      <c r="J448" s="2">
        <v>2021</v>
      </c>
      <c r="K448" s="12">
        <v>255000</v>
      </c>
      <c r="L448" s="13">
        <v>225000</v>
      </c>
    </row>
    <row r="449" spans="1:12" x14ac:dyDescent="0.25">
      <c r="A449" s="1">
        <v>78111630600015</v>
      </c>
      <c r="B449" t="s">
        <v>292</v>
      </c>
      <c r="C449" s="2" t="s">
        <v>894</v>
      </c>
      <c r="D449" s="2" t="s">
        <v>861</v>
      </c>
      <c r="E449" s="2" t="str">
        <f>VLOOKUP(D449,[3]Paramètres!K:N,2,FALSE)</f>
        <v>Seine-Maritime</v>
      </c>
      <c r="F449" s="2" t="s">
        <v>24</v>
      </c>
      <c r="G449" s="2" t="s">
        <v>19</v>
      </c>
      <c r="H449" s="2" t="s">
        <v>3</v>
      </c>
      <c r="I449" s="1">
        <v>16</v>
      </c>
      <c r="J449" s="2">
        <v>2021</v>
      </c>
      <c r="K449" s="12">
        <v>655000</v>
      </c>
      <c r="L449" s="13">
        <v>630000</v>
      </c>
    </row>
    <row r="450" spans="1:12" x14ac:dyDescent="0.25">
      <c r="A450" s="1">
        <v>78112429200249</v>
      </c>
      <c r="B450" t="s">
        <v>290</v>
      </c>
      <c r="C450" s="2" t="s">
        <v>894</v>
      </c>
      <c r="D450" s="2" t="s">
        <v>861</v>
      </c>
      <c r="E450" s="2" t="str">
        <f>VLOOKUP(D450,[3]Paramètres!K:N,2,FALSE)</f>
        <v>Seine-Maritime</v>
      </c>
      <c r="F450" s="2" t="s">
        <v>24</v>
      </c>
      <c r="G450" s="2" t="s">
        <v>19</v>
      </c>
      <c r="H450" s="2" t="s">
        <v>4</v>
      </c>
      <c r="I450" s="1">
        <v>20</v>
      </c>
      <c r="J450" s="2">
        <v>2021</v>
      </c>
      <c r="K450" s="12">
        <v>315000</v>
      </c>
      <c r="L450" s="13">
        <v>310000</v>
      </c>
    </row>
    <row r="451" spans="1:12" x14ac:dyDescent="0.25">
      <c r="A451" s="1">
        <v>82941829200019</v>
      </c>
      <c r="B451" t="s">
        <v>289</v>
      </c>
      <c r="C451" s="2" t="s">
        <v>894</v>
      </c>
      <c r="D451" s="2" t="s">
        <v>813</v>
      </c>
      <c r="E451" s="2" t="str">
        <f>VLOOKUP(D451,[3]Paramètres!K:N,2,FALSE)</f>
        <v>Eure</v>
      </c>
      <c r="F451" s="2" t="s">
        <v>24</v>
      </c>
      <c r="G451" s="2" t="s">
        <v>19</v>
      </c>
      <c r="H451" s="2" t="s">
        <v>3</v>
      </c>
      <c r="I451" s="1">
        <v>43</v>
      </c>
      <c r="J451" s="2">
        <v>2021</v>
      </c>
      <c r="K451" s="12">
        <v>1230000</v>
      </c>
      <c r="L451" s="13">
        <v>1170000</v>
      </c>
    </row>
    <row r="452" spans="1:12" x14ac:dyDescent="0.25">
      <c r="A452" s="1">
        <v>39001319100023</v>
      </c>
      <c r="B452" t="s">
        <v>302</v>
      </c>
      <c r="C452" s="2" t="s">
        <v>892</v>
      </c>
      <c r="D452" s="2" t="s">
        <v>836</v>
      </c>
      <c r="E452" s="2" t="str">
        <f>VLOOKUP(D452,[3]Paramètres!K:N,2,FALSE)</f>
        <v>Manche</v>
      </c>
      <c r="F452" s="2" t="s">
        <v>25</v>
      </c>
      <c r="G452" s="2" t="s">
        <v>19</v>
      </c>
      <c r="H452" s="2" t="s">
        <v>3</v>
      </c>
      <c r="I452" s="1">
        <v>29</v>
      </c>
      <c r="J452" s="2">
        <v>2022</v>
      </c>
      <c r="K452" s="12">
        <v>699868</v>
      </c>
      <c r="L452" s="13">
        <v>699868</v>
      </c>
    </row>
    <row r="453" spans="1:12" x14ac:dyDescent="0.25">
      <c r="A453" s="1">
        <v>53456042000018</v>
      </c>
      <c r="B453" t="s">
        <v>299</v>
      </c>
      <c r="C453" s="2" t="s">
        <v>893</v>
      </c>
      <c r="D453" s="2" t="s">
        <v>861</v>
      </c>
      <c r="E453" s="2" t="str">
        <f>VLOOKUP(D453,[3]Paramètres!K:N,2,FALSE)</f>
        <v>Seine-Maritime</v>
      </c>
      <c r="F453" s="2" t="s">
        <v>25</v>
      </c>
      <c r="G453" s="2" t="s">
        <v>19</v>
      </c>
      <c r="H453" s="2" t="s">
        <v>4</v>
      </c>
      <c r="I453" s="1">
        <v>22</v>
      </c>
      <c r="J453" s="2">
        <v>2022</v>
      </c>
      <c r="K453" s="12">
        <v>187447</v>
      </c>
      <c r="L453" s="13">
        <v>187447</v>
      </c>
    </row>
    <row r="454" spans="1:12" x14ac:dyDescent="0.25">
      <c r="A454" s="1">
        <v>77556138400360</v>
      </c>
      <c r="B454" t="s">
        <v>298</v>
      </c>
      <c r="C454" s="2" t="s">
        <v>894</v>
      </c>
      <c r="D454" s="2" t="s">
        <v>799</v>
      </c>
      <c r="E454" s="2" t="str">
        <f>VLOOKUP(D454,[3]Paramètres!K:N,2,FALSE)</f>
        <v>Calvados</v>
      </c>
      <c r="F454" s="2" t="s">
        <v>24</v>
      </c>
      <c r="G454" s="2" t="s">
        <v>19</v>
      </c>
      <c r="H454" s="2" t="s">
        <v>3</v>
      </c>
      <c r="I454" s="1">
        <v>16</v>
      </c>
      <c r="J454" s="2">
        <v>2022</v>
      </c>
      <c r="K454" s="12">
        <v>447545</v>
      </c>
      <c r="L454" s="13">
        <v>447545</v>
      </c>
    </row>
    <row r="455" spans="1:12" x14ac:dyDescent="0.25">
      <c r="A455" s="1">
        <v>77567243900442</v>
      </c>
      <c r="B455" t="s">
        <v>301</v>
      </c>
      <c r="C455" s="2" t="s">
        <v>896</v>
      </c>
      <c r="D455" s="2" t="s">
        <v>576</v>
      </c>
      <c r="E455" s="2" t="str">
        <f>VLOOKUP(D455,[3]Paramètres!K:N,2,FALSE)</f>
        <v>Paris</v>
      </c>
      <c r="F455" s="2" t="s">
        <v>26</v>
      </c>
      <c r="G455" s="2" t="s">
        <v>19</v>
      </c>
      <c r="H455" s="2" t="s">
        <v>3</v>
      </c>
      <c r="I455" s="1">
        <v>54</v>
      </c>
      <c r="J455" s="2">
        <v>2022</v>
      </c>
      <c r="K455" s="13">
        <v>1500051</v>
      </c>
      <c r="L455" s="13">
        <v>1178500</v>
      </c>
    </row>
    <row r="456" spans="1:12" x14ac:dyDescent="0.25">
      <c r="A456" s="1">
        <v>81202980900025</v>
      </c>
      <c r="B456" t="s">
        <v>300</v>
      </c>
      <c r="C456" s="2" t="s">
        <v>893</v>
      </c>
      <c r="D456" s="2" t="s">
        <v>836</v>
      </c>
      <c r="E456" s="2" t="str">
        <f>VLOOKUP(D456,[3]Paramètres!K:N,2,FALSE)</f>
        <v>Manche</v>
      </c>
      <c r="F456" s="2" t="s">
        <v>25</v>
      </c>
      <c r="G456" s="2" t="s">
        <v>19</v>
      </c>
      <c r="H456" s="2" t="s">
        <v>4</v>
      </c>
      <c r="I456" s="1">
        <v>41</v>
      </c>
      <c r="J456" s="2">
        <v>2022</v>
      </c>
      <c r="K456" s="12">
        <v>261439.5</v>
      </c>
      <c r="L456" s="13">
        <v>261439.5</v>
      </c>
    </row>
    <row r="457" spans="1:12" x14ac:dyDescent="0.25">
      <c r="A457" s="1" t="s">
        <v>317</v>
      </c>
      <c r="B457" t="s">
        <v>310</v>
      </c>
      <c r="C457" s="2" t="s">
        <v>892</v>
      </c>
      <c r="D457" s="2" t="s">
        <v>836</v>
      </c>
      <c r="E457" s="2" t="str">
        <f>VLOOKUP(D457,[3]Paramètres!K:N,2,FALSE)</f>
        <v>Manche</v>
      </c>
      <c r="F457" s="2" t="s">
        <v>24</v>
      </c>
      <c r="G457" s="2" t="s">
        <v>19</v>
      </c>
      <c r="H457" s="2" t="s">
        <v>4</v>
      </c>
      <c r="I457" s="1">
        <v>18</v>
      </c>
      <c r="J457" s="2">
        <v>2022</v>
      </c>
      <c r="K457" s="12">
        <v>339710</v>
      </c>
      <c r="L457" s="13">
        <v>339710</v>
      </c>
    </row>
    <row r="458" spans="1:12" x14ac:dyDescent="0.25">
      <c r="A458" s="1" t="s">
        <v>315</v>
      </c>
      <c r="B458" t="s">
        <v>308</v>
      </c>
      <c r="C458" s="2" t="s">
        <v>892</v>
      </c>
      <c r="D458" s="2" t="s">
        <v>813</v>
      </c>
      <c r="E458" s="2" t="str">
        <f>VLOOKUP(D458,[3]Paramètres!K:N,2,FALSE)</f>
        <v>Eure</v>
      </c>
      <c r="F458" s="2" t="s">
        <v>24</v>
      </c>
      <c r="G458" s="2" t="s">
        <v>19</v>
      </c>
      <c r="H458" s="2" t="s">
        <v>3</v>
      </c>
      <c r="I458" s="1">
        <v>18</v>
      </c>
      <c r="J458" s="2">
        <v>2022</v>
      </c>
      <c r="K458" s="12">
        <v>572040</v>
      </c>
      <c r="L458" s="13">
        <v>572040</v>
      </c>
    </row>
    <row r="459" spans="1:12" x14ac:dyDescent="0.25">
      <c r="A459" s="1" t="s">
        <v>311</v>
      </c>
      <c r="B459" t="s">
        <v>303</v>
      </c>
      <c r="C459" s="2" t="s">
        <v>892</v>
      </c>
      <c r="D459" s="2" t="s">
        <v>861</v>
      </c>
      <c r="E459" s="2" t="str">
        <f>VLOOKUP(D459,[3]Paramètres!K:N,2,FALSE)</f>
        <v>Seine-Maritime</v>
      </c>
      <c r="F459" s="2" t="s">
        <v>24</v>
      </c>
      <c r="G459" s="2" t="s">
        <v>19</v>
      </c>
      <c r="H459" s="2" t="s">
        <v>3</v>
      </c>
      <c r="I459" s="1">
        <v>14</v>
      </c>
      <c r="J459" s="2">
        <v>2022</v>
      </c>
      <c r="K459" s="12">
        <v>454719</v>
      </c>
      <c r="L459" s="13">
        <v>454719</v>
      </c>
    </row>
    <row r="460" spans="1:12" x14ac:dyDescent="0.25">
      <c r="A460" s="1" t="s">
        <v>316</v>
      </c>
      <c r="B460" t="s">
        <v>309</v>
      </c>
      <c r="C460" s="2" t="s">
        <v>894</v>
      </c>
      <c r="D460" s="2" t="s">
        <v>799</v>
      </c>
      <c r="E460" s="2" t="str">
        <f>VLOOKUP(D460,[3]Paramètres!K:N,2,FALSE)</f>
        <v>Calvados</v>
      </c>
      <c r="F460" s="2" t="s">
        <v>24</v>
      </c>
      <c r="G460" s="2" t="s">
        <v>19</v>
      </c>
      <c r="H460" s="2" t="s">
        <v>4</v>
      </c>
      <c r="I460" s="1">
        <v>22</v>
      </c>
      <c r="J460" s="2">
        <v>2022</v>
      </c>
      <c r="K460" s="12">
        <v>141358.5</v>
      </c>
      <c r="L460" s="13">
        <v>141359</v>
      </c>
    </row>
    <row r="461" spans="1:12" x14ac:dyDescent="0.25">
      <c r="A461" s="1" t="s">
        <v>313</v>
      </c>
      <c r="B461" t="s">
        <v>306</v>
      </c>
      <c r="C461" s="2" t="s">
        <v>894</v>
      </c>
      <c r="D461" s="2" t="s">
        <v>799</v>
      </c>
      <c r="E461" s="2" t="str">
        <f>VLOOKUP(D461,[3]Paramètres!K:N,2,FALSE)</f>
        <v>Calvados</v>
      </c>
      <c r="F461" s="2" t="s">
        <v>24</v>
      </c>
      <c r="G461" s="2" t="s">
        <v>19</v>
      </c>
      <c r="H461" s="2" t="s">
        <v>4</v>
      </c>
      <c r="I461" s="1">
        <v>17</v>
      </c>
      <c r="J461" s="2">
        <v>2022</v>
      </c>
      <c r="K461" s="12">
        <v>130000</v>
      </c>
      <c r="L461" s="13">
        <v>130000</v>
      </c>
    </row>
    <row r="462" spans="1:12" x14ac:dyDescent="0.25">
      <c r="A462" s="1" t="s">
        <v>314</v>
      </c>
      <c r="B462" t="s">
        <v>307</v>
      </c>
      <c r="C462" s="2" t="s">
        <v>894</v>
      </c>
      <c r="D462" s="2" t="s">
        <v>836</v>
      </c>
      <c r="E462" s="2" t="str">
        <f>VLOOKUP(D462,[3]Paramètres!K:N,2,FALSE)</f>
        <v>Manche</v>
      </c>
      <c r="F462" s="2" t="s">
        <v>24</v>
      </c>
      <c r="G462" s="2" t="s">
        <v>19</v>
      </c>
      <c r="H462" s="2" t="s">
        <v>3</v>
      </c>
      <c r="I462" s="1">
        <v>15</v>
      </c>
      <c r="J462" s="2">
        <v>2022</v>
      </c>
      <c r="K462" s="12">
        <v>337500</v>
      </c>
      <c r="L462" s="13">
        <v>337500</v>
      </c>
    </row>
    <row r="463" spans="1:12" x14ac:dyDescent="0.25">
      <c r="A463" s="1" t="s">
        <v>312</v>
      </c>
      <c r="B463" t="s">
        <v>304</v>
      </c>
      <c r="C463" s="2" t="s">
        <v>892</v>
      </c>
      <c r="D463" s="2" t="s">
        <v>861</v>
      </c>
      <c r="E463" s="2" t="str">
        <f>VLOOKUP(D463,[3]Paramètres!K:N,2,FALSE)</f>
        <v>Seine-Maritime</v>
      </c>
      <c r="F463" s="2" t="s">
        <v>25</v>
      </c>
      <c r="G463" s="2" t="s">
        <v>19</v>
      </c>
      <c r="H463" s="2" t="s">
        <v>3</v>
      </c>
      <c r="I463" s="1">
        <v>31</v>
      </c>
      <c r="J463" s="2">
        <v>2022</v>
      </c>
      <c r="K463" s="12">
        <v>706500</v>
      </c>
      <c r="L463" s="13">
        <v>706500</v>
      </c>
    </row>
    <row r="464" spans="1:12" x14ac:dyDescent="0.25">
      <c r="A464" s="1" t="s">
        <v>312</v>
      </c>
      <c r="B464" t="s">
        <v>305</v>
      </c>
      <c r="C464" s="2" t="s">
        <v>894</v>
      </c>
      <c r="D464" s="2" t="s">
        <v>861</v>
      </c>
      <c r="E464" s="2" t="str">
        <f>VLOOKUP(D464,[3]Paramètres!K:N,2,FALSE)</f>
        <v>Seine-Maritime</v>
      </c>
      <c r="F464" s="2" t="s">
        <v>25</v>
      </c>
      <c r="G464" s="2" t="s">
        <v>19</v>
      </c>
      <c r="H464" s="2" t="s">
        <v>3</v>
      </c>
      <c r="I464" s="1">
        <v>33</v>
      </c>
      <c r="J464" s="2">
        <v>2022</v>
      </c>
      <c r="K464" s="12">
        <v>728000</v>
      </c>
      <c r="L464" s="13">
        <v>728000</v>
      </c>
    </row>
    <row r="465" spans="1:12" x14ac:dyDescent="0.25">
      <c r="A465" s="1">
        <v>32108947600030</v>
      </c>
      <c r="B465" t="s">
        <v>1009</v>
      </c>
      <c r="C465" s="2" t="s">
        <v>892</v>
      </c>
      <c r="D465" s="2">
        <v>50</v>
      </c>
      <c r="E465" s="2" t="s">
        <v>682</v>
      </c>
      <c r="F465" s="2" t="s">
        <v>24</v>
      </c>
      <c r="G465" s="2" t="s">
        <v>19</v>
      </c>
      <c r="H465" s="2" t="s">
        <v>897</v>
      </c>
      <c r="I465" s="2">
        <v>17</v>
      </c>
      <c r="J465" s="2">
        <v>2023</v>
      </c>
      <c r="K465" s="12">
        <v>400516</v>
      </c>
      <c r="L465" s="12">
        <v>400516</v>
      </c>
    </row>
    <row r="466" spans="1:12" x14ac:dyDescent="0.25">
      <c r="A466" s="1">
        <v>48937569101394</v>
      </c>
      <c r="B466" t="s">
        <v>297</v>
      </c>
      <c r="C466" s="2" t="s">
        <v>891</v>
      </c>
      <c r="D466" s="2">
        <v>92</v>
      </c>
      <c r="E466" s="2" t="s">
        <v>766</v>
      </c>
      <c r="F466" s="2" t="s">
        <v>25</v>
      </c>
      <c r="G466" s="2" t="s">
        <v>19</v>
      </c>
      <c r="H466" s="2" t="s">
        <v>4</v>
      </c>
      <c r="I466" s="2">
        <v>14</v>
      </c>
      <c r="J466" s="2">
        <v>2023</v>
      </c>
      <c r="K466" s="12">
        <v>70000</v>
      </c>
      <c r="L466" s="12">
        <v>70000</v>
      </c>
    </row>
    <row r="467" spans="1:12" x14ac:dyDescent="0.25">
      <c r="A467" s="1">
        <v>26760061700018</v>
      </c>
      <c r="B467" t="s">
        <v>1006</v>
      </c>
      <c r="C467" s="2" t="s">
        <v>892</v>
      </c>
      <c r="D467" s="2">
        <v>76</v>
      </c>
      <c r="E467" s="2" t="s">
        <v>734</v>
      </c>
      <c r="F467" s="2" t="s">
        <v>24</v>
      </c>
      <c r="G467" s="2" t="s">
        <v>19</v>
      </c>
      <c r="H467" s="2" t="s">
        <v>897</v>
      </c>
      <c r="I467" s="2">
        <v>16</v>
      </c>
      <c r="J467" s="2">
        <v>2023</v>
      </c>
      <c r="K467" s="12">
        <v>329282</v>
      </c>
      <c r="L467" s="12">
        <v>329282</v>
      </c>
    </row>
    <row r="468" spans="1:12" x14ac:dyDescent="0.25">
      <c r="A468" s="1">
        <v>38375048600011</v>
      </c>
      <c r="B468" t="s">
        <v>1011</v>
      </c>
      <c r="C468" s="2" t="s">
        <v>891</v>
      </c>
      <c r="D468" s="2">
        <v>27</v>
      </c>
      <c r="E468" s="2" t="s">
        <v>636</v>
      </c>
      <c r="F468" s="2" t="s">
        <v>24</v>
      </c>
      <c r="G468" s="2" t="s">
        <v>19</v>
      </c>
      <c r="H468" s="2" t="s">
        <v>3</v>
      </c>
      <c r="I468" s="2">
        <v>18</v>
      </c>
      <c r="J468" s="2">
        <v>2023</v>
      </c>
      <c r="K468" s="12">
        <v>597658</v>
      </c>
      <c r="L468" s="12">
        <v>597658</v>
      </c>
    </row>
    <row r="469" spans="1:12" x14ac:dyDescent="0.25">
      <c r="A469" s="1">
        <v>77813459300129</v>
      </c>
      <c r="B469" t="s">
        <v>1016</v>
      </c>
      <c r="C469" s="2" t="s">
        <v>894</v>
      </c>
      <c r="D469" s="2">
        <v>14</v>
      </c>
      <c r="E469" s="2" t="s">
        <v>610</v>
      </c>
      <c r="F469" s="2" t="s">
        <v>24</v>
      </c>
      <c r="G469" s="2" t="s">
        <v>19</v>
      </c>
      <c r="H469" s="2" t="s">
        <v>897</v>
      </c>
      <c r="I469" s="2">
        <v>23</v>
      </c>
      <c r="J469" s="2">
        <v>2023</v>
      </c>
      <c r="K469" s="12">
        <v>725758</v>
      </c>
      <c r="L469" s="12">
        <v>725758</v>
      </c>
    </row>
    <row r="470" spans="1:12" x14ac:dyDescent="0.25">
      <c r="A470" s="1">
        <v>20001189800018</v>
      </c>
      <c r="B470" t="s">
        <v>1005</v>
      </c>
      <c r="C470" s="2" t="s">
        <v>893</v>
      </c>
      <c r="D470" s="2">
        <v>76</v>
      </c>
      <c r="E470" s="2" t="s">
        <v>734</v>
      </c>
      <c r="F470" s="2" t="s">
        <v>24</v>
      </c>
      <c r="G470" s="2" t="s">
        <v>19</v>
      </c>
      <c r="H470" s="2" t="s">
        <v>4</v>
      </c>
      <c r="I470" s="2">
        <v>29</v>
      </c>
      <c r="J470" s="2">
        <v>2023</v>
      </c>
      <c r="K470" s="12">
        <v>170245</v>
      </c>
      <c r="L470" s="12">
        <v>170245</v>
      </c>
    </row>
    <row r="471" spans="1:12" x14ac:dyDescent="0.25">
      <c r="A471" s="1">
        <v>77557443700163</v>
      </c>
      <c r="B471" t="s">
        <v>1015</v>
      </c>
      <c r="C471" s="2" t="s">
        <v>894</v>
      </c>
      <c r="D471" s="2">
        <v>27</v>
      </c>
      <c r="E471" s="2" t="s">
        <v>636</v>
      </c>
      <c r="F471" s="2" t="s">
        <v>24</v>
      </c>
      <c r="G471" s="2" t="s">
        <v>19</v>
      </c>
      <c r="H471" s="2" t="s">
        <v>4</v>
      </c>
      <c r="I471" s="2">
        <v>19</v>
      </c>
      <c r="J471" s="2">
        <v>2023</v>
      </c>
      <c r="K471" s="12">
        <v>111950</v>
      </c>
      <c r="L471" s="12">
        <v>111950</v>
      </c>
    </row>
    <row r="472" spans="1:12" x14ac:dyDescent="0.25">
      <c r="A472" s="1">
        <v>48920536900064</v>
      </c>
      <c r="B472" t="s">
        <v>1013</v>
      </c>
      <c r="C472" s="2" t="s">
        <v>891</v>
      </c>
      <c r="D472" s="2">
        <v>49</v>
      </c>
      <c r="E472" s="2" t="s">
        <v>680</v>
      </c>
      <c r="F472" s="2" t="s">
        <v>26</v>
      </c>
      <c r="G472" s="2" t="s">
        <v>19</v>
      </c>
      <c r="H472" s="2" t="s">
        <v>897</v>
      </c>
      <c r="I472" s="2">
        <v>148</v>
      </c>
      <c r="J472" s="2">
        <v>2023</v>
      </c>
      <c r="K472" s="12">
        <v>819382</v>
      </c>
      <c r="L472" s="12">
        <v>819400</v>
      </c>
    </row>
    <row r="473" spans="1:12" x14ac:dyDescent="0.25">
      <c r="A473" s="1">
        <v>77556142600013</v>
      </c>
      <c r="B473" t="s">
        <v>1014</v>
      </c>
      <c r="C473" s="2" t="s">
        <v>895</v>
      </c>
      <c r="D473" s="2">
        <v>14</v>
      </c>
      <c r="E473" s="2" t="s">
        <v>610</v>
      </c>
      <c r="F473" s="2" t="s">
        <v>24</v>
      </c>
      <c r="G473" s="2" t="s">
        <v>19</v>
      </c>
      <c r="H473" s="2" t="s">
        <v>897</v>
      </c>
      <c r="I473" s="2">
        <v>15</v>
      </c>
      <c r="J473" s="2">
        <v>2023</v>
      </c>
      <c r="K473" s="12">
        <v>276000</v>
      </c>
      <c r="L473" s="12">
        <v>276000</v>
      </c>
    </row>
    <row r="474" spans="1:12" x14ac:dyDescent="0.25">
      <c r="A474" s="1">
        <v>31147236900140</v>
      </c>
      <c r="B474" t="s">
        <v>1007</v>
      </c>
      <c r="C474" s="2" t="s">
        <v>891</v>
      </c>
      <c r="D474" s="2">
        <v>76</v>
      </c>
      <c r="E474" s="2" t="s">
        <v>734</v>
      </c>
      <c r="F474" s="2" t="s">
        <v>24</v>
      </c>
      <c r="G474" s="2" t="s">
        <v>19</v>
      </c>
      <c r="H474" s="2" t="s">
        <v>3</v>
      </c>
      <c r="I474" s="2">
        <v>27</v>
      </c>
      <c r="J474" s="2">
        <v>2023</v>
      </c>
      <c r="K474" s="12">
        <v>687000</v>
      </c>
      <c r="L474" s="12">
        <v>687000</v>
      </c>
    </row>
    <row r="475" spans="1:12" x14ac:dyDescent="0.25">
      <c r="A475" s="1">
        <v>34605002400063</v>
      </c>
      <c r="B475" t="s">
        <v>1010</v>
      </c>
      <c r="C475" s="2" t="s">
        <v>891</v>
      </c>
      <c r="D475" s="2">
        <v>76</v>
      </c>
      <c r="E475" s="2" t="s">
        <v>734</v>
      </c>
      <c r="F475" s="2" t="s">
        <v>24</v>
      </c>
      <c r="G475" s="2" t="s">
        <v>19</v>
      </c>
      <c r="H475" s="2" t="s">
        <v>3</v>
      </c>
      <c r="I475" s="2">
        <v>13</v>
      </c>
      <c r="J475" s="2">
        <v>2023</v>
      </c>
      <c r="K475" s="12">
        <v>321150</v>
      </c>
      <c r="L475" s="12">
        <v>321150</v>
      </c>
    </row>
    <row r="476" spans="1:12" x14ac:dyDescent="0.25">
      <c r="A476" s="1">
        <v>31351094300050</v>
      </c>
      <c r="B476" t="s">
        <v>1008</v>
      </c>
      <c r="C476" s="2" t="s">
        <v>892</v>
      </c>
      <c r="D476" s="2">
        <v>14</v>
      </c>
      <c r="E476" s="2" t="s">
        <v>610</v>
      </c>
      <c r="F476" s="2" t="s">
        <v>24</v>
      </c>
      <c r="G476" s="2" t="s">
        <v>19</v>
      </c>
      <c r="H476" s="2" t="s">
        <v>4</v>
      </c>
      <c r="I476" s="2">
        <v>5</v>
      </c>
      <c r="J476" s="2">
        <v>2023</v>
      </c>
      <c r="K476" s="12">
        <v>22750</v>
      </c>
      <c r="L476" s="12">
        <v>22750</v>
      </c>
    </row>
    <row r="477" spans="1:12" x14ac:dyDescent="0.25">
      <c r="A477" s="1">
        <v>48342134300037</v>
      </c>
      <c r="B477" t="s">
        <v>1012</v>
      </c>
      <c r="C477" s="2" t="s">
        <v>892</v>
      </c>
      <c r="D477" s="2">
        <v>61</v>
      </c>
      <c r="E477" s="2" t="s">
        <v>704</v>
      </c>
      <c r="F477" s="2" t="s">
        <v>24</v>
      </c>
      <c r="G477" s="2" t="s">
        <v>19</v>
      </c>
      <c r="H477" s="2" t="s">
        <v>897</v>
      </c>
      <c r="I477" s="2">
        <v>24</v>
      </c>
      <c r="J477" s="2">
        <v>2023</v>
      </c>
      <c r="K477" s="12">
        <v>160000</v>
      </c>
      <c r="L477" s="12">
        <v>160000</v>
      </c>
    </row>
    <row r="478" spans="1:12" x14ac:dyDescent="0.25">
      <c r="A478" s="1">
        <v>13001578700034</v>
      </c>
      <c r="B478" t="s">
        <v>1017</v>
      </c>
      <c r="C478" s="2" t="s">
        <v>891</v>
      </c>
      <c r="D478" s="2">
        <v>33</v>
      </c>
      <c r="E478" s="2" t="s">
        <v>648</v>
      </c>
      <c r="F478" s="2" t="s">
        <v>24</v>
      </c>
      <c r="G478" s="2" t="s">
        <v>20</v>
      </c>
      <c r="H478" s="2" t="s">
        <v>4</v>
      </c>
      <c r="I478" s="2">
        <v>34</v>
      </c>
      <c r="J478" s="2">
        <v>2023</v>
      </c>
      <c r="K478" s="12">
        <v>162400</v>
      </c>
      <c r="L478" s="12">
        <v>162400</v>
      </c>
    </row>
    <row r="479" spans="1:12" x14ac:dyDescent="0.25">
      <c r="A479" s="1">
        <v>25400330400030</v>
      </c>
      <c r="B479" t="s">
        <v>1018</v>
      </c>
      <c r="C479" s="2" t="s">
        <v>891</v>
      </c>
      <c r="D479" s="2">
        <v>40</v>
      </c>
      <c r="E479" s="2" t="s">
        <v>662</v>
      </c>
      <c r="F479" s="2" t="s">
        <v>24</v>
      </c>
      <c r="G479" s="2" t="s">
        <v>20</v>
      </c>
      <c r="H479" s="2" t="s">
        <v>897</v>
      </c>
      <c r="I479" s="2">
        <v>22</v>
      </c>
      <c r="J479" s="2">
        <v>2023</v>
      </c>
      <c r="K479" s="12">
        <v>252651</v>
      </c>
      <c r="L479" s="12">
        <v>218500</v>
      </c>
    </row>
    <row r="480" spans="1:12" x14ac:dyDescent="0.25">
      <c r="A480" s="1">
        <v>26160076100025</v>
      </c>
      <c r="B480" t="s">
        <v>1019</v>
      </c>
      <c r="C480" s="2" t="s">
        <v>891</v>
      </c>
      <c r="D480" s="2">
        <v>16</v>
      </c>
      <c r="E480" s="2" t="s">
        <v>614</v>
      </c>
      <c r="F480" s="2" t="s">
        <v>24</v>
      </c>
      <c r="G480" s="2" t="s">
        <v>20</v>
      </c>
      <c r="H480" s="2" t="s">
        <v>897</v>
      </c>
      <c r="I480" s="2">
        <v>26</v>
      </c>
      <c r="J480" s="2">
        <v>2023</v>
      </c>
      <c r="K480" s="12">
        <v>524000</v>
      </c>
      <c r="L480" s="12">
        <v>524000</v>
      </c>
    </row>
    <row r="481" spans="1:12" x14ac:dyDescent="0.25">
      <c r="A481" s="1">
        <v>26170002500123</v>
      </c>
      <c r="B481" t="s">
        <v>1020</v>
      </c>
      <c r="C481" s="2" t="s">
        <v>891</v>
      </c>
      <c r="D481" s="2">
        <v>17</v>
      </c>
      <c r="E481" s="2" t="s">
        <v>616</v>
      </c>
      <c r="F481" s="2" t="s">
        <v>24</v>
      </c>
      <c r="G481" s="2" t="s">
        <v>20</v>
      </c>
      <c r="H481" s="2" t="s">
        <v>897</v>
      </c>
      <c r="I481" s="2">
        <v>29</v>
      </c>
      <c r="J481" s="2">
        <v>2023</v>
      </c>
      <c r="K481" s="12">
        <v>1041000</v>
      </c>
      <c r="L481" s="12">
        <v>941000</v>
      </c>
    </row>
    <row r="482" spans="1:12" x14ac:dyDescent="0.25">
      <c r="A482" s="1">
        <v>26240572300012</v>
      </c>
      <c r="B482" t="s">
        <v>1021</v>
      </c>
      <c r="C482" s="2" t="s">
        <v>891</v>
      </c>
      <c r="D482" s="2">
        <v>24</v>
      </c>
      <c r="E482" s="2" t="s">
        <v>630</v>
      </c>
      <c r="F482" s="2" t="s">
        <v>24</v>
      </c>
      <c r="G482" s="2" t="s">
        <v>20</v>
      </c>
      <c r="H482" s="2" t="s">
        <v>3</v>
      </c>
      <c r="I482" s="2">
        <v>4</v>
      </c>
      <c r="J482" s="2">
        <v>2023</v>
      </c>
      <c r="K482" s="12">
        <v>111846</v>
      </c>
      <c r="L482" s="12">
        <v>111800</v>
      </c>
    </row>
    <row r="483" spans="1:12" x14ac:dyDescent="0.25">
      <c r="A483" s="1">
        <v>26240582200020</v>
      </c>
      <c r="B483" t="s">
        <v>1022</v>
      </c>
      <c r="C483" s="2" t="s">
        <v>891</v>
      </c>
      <c r="D483" s="2">
        <v>24</v>
      </c>
      <c r="E483" s="2" t="s">
        <v>630</v>
      </c>
      <c r="F483" s="2" t="s">
        <v>24</v>
      </c>
      <c r="G483" s="2" t="s">
        <v>20</v>
      </c>
      <c r="H483" s="2" t="s">
        <v>3</v>
      </c>
      <c r="I483" s="2">
        <v>21</v>
      </c>
      <c r="J483" s="2">
        <v>2023</v>
      </c>
      <c r="K483" s="12">
        <v>695920</v>
      </c>
      <c r="L483" s="12">
        <v>613100</v>
      </c>
    </row>
    <row r="484" spans="1:12" x14ac:dyDescent="0.25">
      <c r="A484" s="1">
        <v>26470266300016</v>
      </c>
      <c r="B484" t="s">
        <v>1023</v>
      </c>
      <c r="C484" s="2" t="s">
        <v>891</v>
      </c>
      <c r="D484" s="2">
        <v>47</v>
      </c>
      <c r="E484" s="2" t="s">
        <v>676</v>
      </c>
      <c r="F484" s="2" t="s">
        <v>24</v>
      </c>
      <c r="G484" s="2" t="s">
        <v>20</v>
      </c>
      <c r="H484" s="2" t="s">
        <v>3</v>
      </c>
      <c r="I484" s="2">
        <v>20</v>
      </c>
      <c r="J484" s="2">
        <v>2023</v>
      </c>
      <c r="K484" s="12">
        <v>659866</v>
      </c>
      <c r="L484" s="12">
        <v>590400</v>
      </c>
    </row>
    <row r="485" spans="1:12" x14ac:dyDescent="0.25">
      <c r="A485" s="1">
        <v>26470266300016</v>
      </c>
      <c r="B485" t="s">
        <v>1162</v>
      </c>
      <c r="C485" s="2" t="s">
        <v>891</v>
      </c>
      <c r="D485" s="2">
        <v>47</v>
      </c>
      <c r="E485" s="2" t="s">
        <v>676</v>
      </c>
      <c r="F485" s="2" t="s">
        <v>24</v>
      </c>
      <c r="G485" s="2" t="s">
        <v>20</v>
      </c>
      <c r="H485" s="2" t="s">
        <v>3</v>
      </c>
      <c r="I485" s="1">
        <v>1</v>
      </c>
      <c r="J485" s="2">
        <v>2023</v>
      </c>
      <c r="K485" s="12">
        <v>24520</v>
      </c>
      <c r="L485" s="13">
        <v>24500</v>
      </c>
    </row>
    <row r="486" spans="1:12" x14ac:dyDescent="0.25">
      <c r="A486" s="1">
        <v>26640567900355</v>
      </c>
      <c r="B486" s="3" t="s">
        <v>1080</v>
      </c>
      <c r="C486" s="2" t="s">
        <v>891</v>
      </c>
      <c r="D486" s="8" t="s">
        <v>850</v>
      </c>
      <c r="E486" s="2" t="str">
        <f>VLOOKUP(D486,[4]Paramètres!K:N,2,FALSE)</f>
        <v>Pyrénées-Atlantiques</v>
      </c>
      <c r="F486" s="8" t="s">
        <v>24</v>
      </c>
      <c r="G486" s="8" t="s">
        <v>20</v>
      </c>
      <c r="H486" s="8" t="s">
        <v>4</v>
      </c>
      <c r="I486" s="4">
        <v>4</v>
      </c>
      <c r="J486" s="8">
        <v>2022</v>
      </c>
      <c r="K486" s="13">
        <v>150000</v>
      </c>
      <c r="L486" s="13">
        <v>146000</v>
      </c>
    </row>
    <row r="487" spans="1:12" x14ac:dyDescent="0.25">
      <c r="A487" s="1">
        <v>26790059500013</v>
      </c>
      <c r="B487" t="s">
        <v>324</v>
      </c>
      <c r="C487" s="2" t="s">
        <v>891</v>
      </c>
      <c r="D487" s="2" t="s">
        <v>862</v>
      </c>
      <c r="E487" s="2" t="str">
        <f>VLOOKUP(D487,[4]Paramètres!K:N,2,FALSE)</f>
        <v>Deux-Sèvres</v>
      </c>
      <c r="F487" s="2" t="s">
        <v>24</v>
      </c>
      <c r="G487" s="2" t="s">
        <v>20</v>
      </c>
      <c r="H487" s="2" t="s">
        <v>4</v>
      </c>
      <c r="I487" s="1">
        <v>15</v>
      </c>
      <c r="J487" s="2">
        <v>2021</v>
      </c>
      <c r="K487" s="12">
        <v>370000</v>
      </c>
      <c r="L487" s="13">
        <v>465000</v>
      </c>
    </row>
    <row r="488" spans="1:12" x14ac:dyDescent="0.25">
      <c r="A488" s="1">
        <v>26870100000000</v>
      </c>
      <c r="B488" t="s">
        <v>1036</v>
      </c>
      <c r="C488" s="2" t="s">
        <v>891</v>
      </c>
      <c r="D488" s="8">
        <v>87</v>
      </c>
      <c r="E488" s="2" t="s">
        <v>756</v>
      </c>
      <c r="F488" s="2" t="s">
        <v>24</v>
      </c>
      <c r="G488" s="2" t="s">
        <v>20</v>
      </c>
      <c r="H488" s="2" t="s">
        <v>3</v>
      </c>
      <c r="I488" s="2">
        <v>7</v>
      </c>
      <c r="J488" s="2">
        <v>2021</v>
      </c>
      <c r="K488" s="12">
        <v>210000</v>
      </c>
      <c r="L488" s="12">
        <v>210000</v>
      </c>
    </row>
    <row r="489" spans="1:12" x14ac:dyDescent="0.25">
      <c r="A489" s="1">
        <v>31159447700011</v>
      </c>
      <c r="B489" t="s">
        <v>327</v>
      </c>
      <c r="C489" s="2" t="s">
        <v>894</v>
      </c>
      <c r="D489" s="2" t="s">
        <v>850</v>
      </c>
      <c r="E489" s="2" t="str">
        <f>VLOOKUP(D489,[4]Paramètres!K:N,2,FALSE)</f>
        <v>Pyrénées-Atlantiques</v>
      </c>
      <c r="F489" s="2" t="s">
        <v>24</v>
      </c>
      <c r="G489" s="2" t="s">
        <v>20</v>
      </c>
      <c r="H489" s="2" t="s">
        <v>4</v>
      </c>
      <c r="I489" s="1">
        <v>27</v>
      </c>
      <c r="J489" s="2">
        <v>2021</v>
      </c>
      <c r="K489" s="12">
        <v>769361</v>
      </c>
      <c r="L489" s="13">
        <v>735000</v>
      </c>
    </row>
    <row r="490" spans="1:12" x14ac:dyDescent="0.25">
      <c r="A490" s="1">
        <v>31159447700011</v>
      </c>
      <c r="B490" t="s">
        <v>1091</v>
      </c>
      <c r="C490" s="2" t="s">
        <v>894</v>
      </c>
      <c r="D490" s="2">
        <v>64</v>
      </c>
      <c r="E490" s="2" t="s">
        <v>710</v>
      </c>
      <c r="F490" s="2" t="s">
        <v>24</v>
      </c>
      <c r="G490" s="2" t="s">
        <v>20</v>
      </c>
      <c r="H490" s="2" t="s">
        <v>3</v>
      </c>
      <c r="I490" s="2">
        <v>2</v>
      </c>
      <c r="J490" s="2">
        <v>2023</v>
      </c>
      <c r="K490" s="12">
        <v>41196</v>
      </c>
      <c r="L490" s="12">
        <v>41200</v>
      </c>
    </row>
    <row r="491" spans="1:12" x14ac:dyDescent="0.25">
      <c r="A491" s="1">
        <v>32354001300014</v>
      </c>
      <c r="B491" t="s">
        <v>1024</v>
      </c>
      <c r="C491" s="2" t="s">
        <v>894</v>
      </c>
      <c r="D491" s="2">
        <v>64</v>
      </c>
      <c r="E491" s="2" t="s">
        <v>710</v>
      </c>
      <c r="F491" s="2" t="s">
        <v>25</v>
      </c>
      <c r="G491" s="2" t="s">
        <v>20</v>
      </c>
      <c r="H491" s="2" t="s">
        <v>3</v>
      </c>
      <c r="I491" s="2">
        <v>16</v>
      </c>
      <c r="J491" s="2">
        <v>2023</v>
      </c>
      <c r="K491" s="12">
        <v>315000</v>
      </c>
      <c r="L491" s="12">
        <v>315000</v>
      </c>
    </row>
    <row r="492" spans="1:12" x14ac:dyDescent="0.25">
      <c r="A492" s="1">
        <v>33231857500047</v>
      </c>
      <c r="B492" t="s">
        <v>1025</v>
      </c>
      <c r="C492" s="2" t="s">
        <v>891</v>
      </c>
      <c r="D492" s="2">
        <v>33</v>
      </c>
      <c r="E492" s="2" t="s">
        <v>648</v>
      </c>
      <c r="F492" s="2" t="s">
        <v>24</v>
      </c>
      <c r="G492" s="2" t="s">
        <v>20</v>
      </c>
      <c r="H492" s="2" t="s">
        <v>897</v>
      </c>
      <c r="I492" s="2">
        <v>49</v>
      </c>
      <c r="J492" s="2">
        <v>2023</v>
      </c>
      <c r="K492" s="12">
        <v>278287</v>
      </c>
      <c r="L492" s="12">
        <v>278300</v>
      </c>
    </row>
    <row r="493" spans="1:12" x14ac:dyDescent="0.25">
      <c r="A493" s="1">
        <v>38980432900032</v>
      </c>
      <c r="B493" t="s">
        <v>1026</v>
      </c>
      <c r="C493" s="2" t="s">
        <v>895</v>
      </c>
      <c r="D493" s="2">
        <v>64</v>
      </c>
      <c r="E493" s="2" t="s">
        <v>710</v>
      </c>
      <c r="F493" s="2" t="s">
        <v>25</v>
      </c>
      <c r="G493" s="2" t="s">
        <v>20</v>
      </c>
      <c r="H493" s="2" t="s">
        <v>897</v>
      </c>
      <c r="I493" s="2">
        <v>12</v>
      </c>
      <c r="J493" s="2">
        <v>2023</v>
      </c>
      <c r="K493" s="12">
        <v>225000</v>
      </c>
      <c r="L493" s="12">
        <v>225000</v>
      </c>
    </row>
    <row r="494" spans="1:12" x14ac:dyDescent="0.25">
      <c r="A494" s="1">
        <v>41393824200026</v>
      </c>
      <c r="B494" t="s">
        <v>329</v>
      </c>
      <c r="C494" s="2" t="s">
        <v>894</v>
      </c>
      <c r="D494" s="2" t="s">
        <v>833</v>
      </c>
      <c r="E494" s="2" t="str">
        <f>VLOOKUP(D494,[4]Paramètres!K:N,2,FALSE)</f>
        <v>Lot-et-Garonne</v>
      </c>
      <c r="F494" s="2" t="s">
        <v>24</v>
      </c>
      <c r="G494" s="2" t="s">
        <v>20</v>
      </c>
      <c r="H494" s="2" t="s">
        <v>4</v>
      </c>
      <c r="I494" s="1">
        <v>19</v>
      </c>
      <c r="J494" s="2">
        <v>2021</v>
      </c>
      <c r="K494" s="12">
        <v>475546</v>
      </c>
      <c r="L494" s="13">
        <v>475000</v>
      </c>
    </row>
    <row r="495" spans="1:12" x14ac:dyDescent="0.25">
      <c r="A495" s="1">
        <v>43757905500041</v>
      </c>
      <c r="B495" t="s">
        <v>1027</v>
      </c>
      <c r="C495" s="2" t="s">
        <v>891</v>
      </c>
      <c r="D495" s="2">
        <v>24</v>
      </c>
      <c r="E495" s="2" t="s">
        <v>630</v>
      </c>
      <c r="F495" s="2" t="s">
        <v>24</v>
      </c>
      <c r="G495" s="2" t="s">
        <v>20</v>
      </c>
      <c r="H495" s="2" t="s">
        <v>897</v>
      </c>
      <c r="I495" s="2">
        <v>19</v>
      </c>
      <c r="J495" s="2">
        <v>2023</v>
      </c>
      <c r="K495" s="12">
        <v>510472</v>
      </c>
      <c r="L495" s="12">
        <v>510500</v>
      </c>
    </row>
    <row r="496" spans="1:12" x14ac:dyDescent="0.25">
      <c r="A496" s="1">
        <v>44780047500124</v>
      </c>
      <c r="B496" t="s">
        <v>319</v>
      </c>
      <c r="C496" s="2" t="s">
        <v>891</v>
      </c>
      <c r="D496" s="2" t="s">
        <v>576</v>
      </c>
      <c r="E496" s="2" t="str">
        <f>VLOOKUP(D496,[4]Paramètres!K:N,2,FALSE)</f>
        <v>Paris</v>
      </c>
      <c r="F496" s="2" t="s">
        <v>24</v>
      </c>
      <c r="G496" s="2" t="s">
        <v>20</v>
      </c>
      <c r="H496" s="2" t="s">
        <v>4</v>
      </c>
      <c r="I496" s="1">
        <v>18</v>
      </c>
      <c r="J496" s="2">
        <v>2021</v>
      </c>
      <c r="K496" s="12">
        <v>180000</v>
      </c>
      <c r="L496" s="13">
        <v>180000</v>
      </c>
    </row>
    <row r="497" spans="1:12" x14ac:dyDescent="0.25">
      <c r="A497" s="1">
        <v>47954566700087</v>
      </c>
      <c r="B497" t="s">
        <v>1028</v>
      </c>
      <c r="C497" s="2" t="s">
        <v>894</v>
      </c>
      <c r="D497" s="2">
        <v>17</v>
      </c>
      <c r="E497" s="2" t="s">
        <v>616</v>
      </c>
      <c r="F497" s="2" t="s">
        <v>24</v>
      </c>
      <c r="G497" s="2" t="s">
        <v>20</v>
      </c>
      <c r="H497" s="2" t="s">
        <v>3</v>
      </c>
      <c r="I497" s="2">
        <v>5</v>
      </c>
      <c r="J497" s="2">
        <v>2023</v>
      </c>
      <c r="K497" s="12">
        <v>120750</v>
      </c>
      <c r="L497" s="12">
        <v>120800</v>
      </c>
    </row>
    <row r="498" spans="1:12" x14ac:dyDescent="0.25">
      <c r="A498" s="1">
        <v>49384425200350</v>
      </c>
      <c r="B498" t="s">
        <v>1093</v>
      </c>
      <c r="C498" s="2" t="s">
        <v>894</v>
      </c>
      <c r="D498" s="2">
        <v>19</v>
      </c>
      <c r="E498" s="2" t="s">
        <v>620</v>
      </c>
      <c r="F498" s="2" t="s">
        <v>24</v>
      </c>
      <c r="G498" s="2" t="s">
        <v>20</v>
      </c>
      <c r="H498" s="2" t="s">
        <v>3</v>
      </c>
      <c r="I498" s="2">
        <v>1</v>
      </c>
      <c r="J498" s="2">
        <v>2023</v>
      </c>
      <c r="K498" s="12">
        <v>21000</v>
      </c>
      <c r="L498" s="12">
        <v>21000</v>
      </c>
    </row>
    <row r="499" spans="1:12" x14ac:dyDescent="0.25">
      <c r="A499" s="1">
        <v>53034274000202</v>
      </c>
      <c r="B499" t="s">
        <v>1101</v>
      </c>
      <c r="C499" s="2" t="s">
        <v>894</v>
      </c>
      <c r="D499" s="2">
        <v>92</v>
      </c>
      <c r="E499" s="2" t="s">
        <v>766</v>
      </c>
      <c r="F499" s="2" t="s">
        <v>26</v>
      </c>
      <c r="G499" s="2" t="s">
        <v>20</v>
      </c>
      <c r="H499" s="2" t="s">
        <v>4</v>
      </c>
      <c r="I499" s="2">
        <v>54</v>
      </c>
      <c r="J499" s="2">
        <v>2023</v>
      </c>
      <c r="K499" s="12">
        <v>255000</v>
      </c>
      <c r="L499" s="12">
        <v>255000</v>
      </c>
    </row>
    <row r="500" spans="1:12" x14ac:dyDescent="0.25">
      <c r="A500" s="1">
        <v>53364995000037</v>
      </c>
      <c r="B500" t="s">
        <v>1029</v>
      </c>
      <c r="C500" s="2" t="s">
        <v>895</v>
      </c>
      <c r="D500" s="2">
        <v>33</v>
      </c>
      <c r="E500" s="2" t="s">
        <v>648</v>
      </c>
      <c r="F500" s="2" t="s">
        <v>24</v>
      </c>
      <c r="G500" s="2" t="s">
        <v>20</v>
      </c>
      <c r="H500" s="2" t="s">
        <v>4</v>
      </c>
      <c r="I500" s="2">
        <v>1</v>
      </c>
      <c r="J500" s="2">
        <v>2023</v>
      </c>
      <c r="K500" s="12">
        <v>4300</v>
      </c>
      <c r="L500" s="12">
        <v>4300</v>
      </c>
    </row>
    <row r="501" spans="1:12" x14ac:dyDescent="0.25">
      <c r="A501" s="1">
        <v>77555968500653</v>
      </c>
      <c r="B501" t="s">
        <v>350</v>
      </c>
      <c r="C501" s="2" t="s">
        <v>891</v>
      </c>
      <c r="D501" s="2" t="s">
        <v>798</v>
      </c>
      <c r="E501" s="2" t="str">
        <f>VLOOKUP(D501,[4]Paramètres!K:N,2,FALSE)</f>
        <v>Bouches-du-Rhône</v>
      </c>
      <c r="F501" s="2" t="s">
        <v>25</v>
      </c>
      <c r="G501" s="2" t="s">
        <v>20</v>
      </c>
      <c r="H501" s="2" t="s">
        <v>4</v>
      </c>
      <c r="I501" s="1">
        <v>22</v>
      </c>
      <c r="J501" s="2">
        <v>2021</v>
      </c>
      <c r="K501" s="12">
        <v>220000</v>
      </c>
      <c r="L501" s="13">
        <v>220000</v>
      </c>
    </row>
    <row r="502" spans="1:12" x14ac:dyDescent="0.25">
      <c r="A502" s="1">
        <v>77559848500198</v>
      </c>
      <c r="B502" t="s">
        <v>1030</v>
      </c>
      <c r="C502" s="2" t="s">
        <v>894</v>
      </c>
      <c r="D502" s="2">
        <v>40</v>
      </c>
      <c r="E502" s="2" t="s">
        <v>662</v>
      </c>
      <c r="F502" s="2" t="s">
        <v>24</v>
      </c>
      <c r="G502" s="2" t="s">
        <v>20</v>
      </c>
      <c r="H502" s="2" t="s">
        <v>3</v>
      </c>
      <c r="I502" s="2">
        <v>27</v>
      </c>
      <c r="J502" s="2">
        <v>2023</v>
      </c>
      <c r="K502" s="12">
        <v>660592</v>
      </c>
      <c r="L502" s="12">
        <v>610600</v>
      </c>
    </row>
    <row r="503" spans="1:12" x14ac:dyDescent="0.25">
      <c r="A503" s="1">
        <v>77563866100469</v>
      </c>
      <c r="B503" t="s">
        <v>1031</v>
      </c>
      <c r="C503" s="2" t="s">
        <v>894</v>
      </c>
      <c r="D503" s="2">
        <v>64</v>
      </c>
      <c r="E503" s="2" t="s">
        <v>710</v>
      </c>
      <c r="F503" s="2" t="s">
        <v>24</v>
      </c>
      <c r="G503" s="2" t="s">
        <v>20</v>
      </c>
      <c r="H503" s="2" t="s">
        <v>897</v>
      </c>
      <c r="I503" s="2">
        <v>25</v>
      </c>
      <c r="J503" s="2">
        <v>2023</v>
      </c>
      <c r="K503" s="12">
        <v>157000</v>
      </c>
      <c r="L503" s="12">
        <v>157000</v>
      </c>
    </row>
    <row r="504" spans="1:12" x14ac:dyDescent="0.25">
      <c r="A504" s="1">
        <v>77563873700350</v>
      </c>
      <c r="B504" t="s">
        <v>1094</v>
      </c>
      <c r="C504" s="2" t="s">
        <v>894</v>
      </c>
      <c r="D504" s="2">
        <v>64</v>
      </c>
      <c r="E504" s="2" t="s">
        <v>710</v>
      </c>
      <c r="F504" s="2" t="s">
        <v>24</v>
      </c>
      <c r="G504" s="2" t="s">
        <v>20</v>
      </c>
      <c r="H504" s="2" t="s">
        <v>3</v>
      </c>
      <c r="I504" s="2">
        <v>1</v>
      </c>
      <c r="J504" s="2">
        <v>2023</v>
      </c>
      <c r="K504" s="12">
        <v>31500</v>
      </c>
      <c r="L504" s="12">
        <v>31500</v>
      </c>
    </row>
    <row r="505" spans="1:12" x14ac:dyDescent="0.25">
      <c r="A505" s="1">
        <v>77563873700350</v>
      </c>
      <c r="B505" t="s">
        <v>1094</v>
      </c>
      <c r="C505" s="2" t="s">
        <v>894</v>
      </c>
      <c r="D505" s="2">
        <v>64</v>
      </c>
      <c r="E505" s="2" t="s">
        <v>710</v>
      </c>
      <c r="F505" s="2" t="s">
        <v>24</v>
      </c>
      <c r="G505" s="2" t="s">
        <v>20</v>
      </c>
      <c r="H505" s="2" t="s">
        <v>3</v>
      </c>
      <c r="I505" s="2">
        <v>3</v>
      </c>
      <c r="J505" s="2">
        <v>2023</v>
      </c>
      <c r="K505" s="12">
        <v>83000</v>
      </c>
      <c r="L505" s="12">
        <v>83000</v>
      </c>
    </row>
    <row r="506" spans="1:12" x14ac:dyDescent="0.25">
      <c r="A506" s="1">
        <v>77807356900205</v>
      </c>
      <c r="B506" t="s">
        <v>1032</v>
      </c>
      <c r="C506" s="2" t="s">
        <v>894</v>
      </c>
      <c r="D506" s="2">
        <v>87</v>
      </c>
      <c r="E506" s="2" t="s">
        <v>756</v>
      </c>
      <c r="F506" s="2" t="s">
        <v>24</v>
      </c>
      <c r="G506" s="2" t="s">
        <v>20</v>
      </c>
      <c r="H506" s="2" t="s">
        <v>3</v>
      </c>
      <c r="I506" s="2">
        <v>23</v>
      </c>
      <c r="J506" s="2">
        <v>2023</v>
      </c>
      <c r="K506" s="12">
        <v>658140</v>
      </c>
      <c r="L506" s="12">
        <v>658100</v>
      </c>
    </row>
    <row r="507" spans="1:12" x14ac:dyDescent="0.25">
      <c r="A507" s="1">
        <v>78134357900434</v>
      </c>
      <c r="B507" t="s">
        <v>333</v>
      </c>
      <c r="C507" s="2" t="s">
        <v>894</v>
      </c>
      <c r="D507" s="2">
        <v>17</v>
      </c>
      <c r="E507" s="2" t="s">
        <v>616</v>
      </c>
      <c r="F507" s="2" t="s">
        <v>24</v>
      </c>
      <c r="G507" s="2" t="s">
        <v>20</v>
      </c>
      <c r="H507" s="2" t="s">
        <v>3</v>
      </c>
      <c r="I507" s="2">
        <v>26</v>
      </c>
      <c r="J507" s="2">
        <v>2023</v>
      </c>
      <c r="K507" s="12">
        <v>546000</v>
      </c>
      <c r="L507" s="12">
        <v>546000</v>
      </c>
    </row>
    <row r="508" spans="1:12" x14ac:dyDescent="0.25">
      <c r="A508" s="1">
        <v>78158024600010</v>
      </c>
      <c r="B508" s="3" t="s">
        <v>1099</v>
      </c>
      <c r="C508" s="2" t="s">
        <v>894</v>
      </c>
      <c r="D508" s="8" t="s">
        <v>869</v>
      </c>
      <c r="E508" s="2" t="str">
        <f>VLOOKUP(D508,[4]Paramètres!K:N,2,FALSE)</f>
        <v>Vienne</v>
      </c>
      <c r="F508" s="8" t="s">
        <v>24</v>
      </c>
      <c r="G508" s="8" t="s">
        <v>20</v>
      </c>
      <c r="H508" s="8" t="s">
        <v>897</v>
      </c>
      <c r="I508" s="4">
        <v>22</v>
      </c>
      <c r="J508" s="8">
        <v>2022</v>
      </c>
      <c r="K508" s="13">
        <v>160000</v>
      </c>
      <c r="L508" s="13">
        <v>222000</v>
      </c>
    </row>
    <row r="509" spans="1:12" x14ac:dyDescent="0.25">
      <c r="A509" s="1">
        <v>78173297900047</v>
      </c>
      <c r="B509" t="s">
        <v>1033</v>
      </c>
      <c r="C509" s="2" t="s">
        <v>894</v>
      </c>
      <c r="D509" s="2">
        <v>24</v>
      </c>
      <c r="E509" s="2" t="s">
        <v>630</v>
      </c>
      <c r="F509" s="2" t="s">
        <v>24</v>
      </c>
      <c r="G509" s="2" t="s">
        <v>20</v>
      </c>
      <c r="H509" s="2" t="s">
        <v>3</v>
      </c>
      <c r="I509" s="2">
        <v>18</v>
      </c>
      <c r="J509" s="2">
        <v>2023</v>
      </c>
      <c r="K509" s="12">
        <v>336729</v>
      </c>
      <c r="L509" s="12">
        <v>337000</v>
      </c>
    </row>
    <row r="510" spans="1:12" x14ac:dyDescent="0.25">
      <c r="A510" s="1">
        <v>78216138400147</v>
      </c>
      <c r="B510" t="s">
        <v>1034</v>
      </c>
      <c r="C510" s="2" t="s">
        <v>895</v>
      </c>
      <c r="D510" s="2">
        <v>47</v>
      </c>
      <c r="E510" s="2" t="s">
        <v>676</v>
      </c>
      <c r="F510" s="2" t="s">
        <v>24</v>
      </c>
      <c r="G510" s="2" t="s">
        <v>20</v>
      </c>
      <c r="H510" s="2" t="s">
        <v>3</v>
      </c>
      <c r="I510" s="2">
        <v>1</v>
      </c>
      <c r="J510" s="2">
        <v>2023</v>
      </c>
      <c r="K510" s="12">
        <v>33000</v>
      </c>
      <c r="L510" s="12">
        <v>33000</v>
      </c>
    </row>
    <row r="511" spans="1:12" x14ac:dyDescent="0.25">
      <c r="A511" s="1">
        <v>78216138400147</v>
      </c>
      <c r="B511" t="s">
        <v>1034</v>
      </c>
      <c r="C511" s="2" t="s">
        <v>895</v>
      </c>
      <c r="D511" s="2">
        <v>47</v>
      </c>
      <c r="E511" s="2" t="s">
        <v>676</v>
      </c>
      <c r="F511" s="2" t="s">
        <v>24</v>
      </c>
      <c r="G511" s="2" t="s">
        <v>20</v>
      </c>
      <c r="H511" s="2" t="s">
        <v>3</v>
      </c>
      <c r="I511" s="2">
        <v>2</v>
      </c>
      <c r="J511" s="2">
        <v>2023</v>
      </c>
      <c r="K511" s="12">
        <v>49000</v>
      </c>
      <c r="L511" s="12">
        <v>49000</v>
      </c>
    </row>
    <row r="512" spans="1:12" x14ac:dyDescent="0.25">
      <c r="A512" s="1">
        <v>79325191900015</v>
      </c>
      <c r="B512" t="s">
        <v>1092</v>
      </c>
      <c r="C512" s="2" t="s">
        <v>891</v>
      </c>
      <c r="D512" s="2">
        <v>33</v>
      </c>
      <c r="E512" s="2" t="s">
        <v>648</v>
      </c>
      <c r="F512" s="2" t="s">
        <v>24</v>
      </c>
      <c r="G512" s="2" t="s">
        <v>20</v>
      </c>
      <c r="H512" s="2" t="s">
        <v>3</v>
      </c>
      <c r="I512" s="2">
        <v>3</v>
      </c>
      <c r="J512" s="2">
        <v>2023</v>
      </c>
      <c r="K512" s="12">
        <v>73500</v>
      </c>
      <c r="L512" s="12">
        <v>73500</v>
      </c>
    </row>
    <row r="513" spans="1:12" x14ac:dyDescent="0.25">
      <c r="A513" s="1">
        <v>81378556500017</v>
      </c>
      <c r="B513" t="s">
        <v>1035</v>
      </c>
      <c r="C513" s="2" t="s">
        <v>894</v>
      </c>
      <c r="D513" s="2">
        <v>40</v>
      </c>
      <c r="E513" s="2" t="s">
        <v>662</v>
      </c>
      <c r="F513" s="2" t="s">
        <v>24</v>
      </c>
      <c r="G513" s="2" t="s">
        <v>20</v>
      </c>
      <c r="H513" s="2" t="s">
        <v>3</v>
      </c>
      <c r="I513" s="2">
        <v>27</v>
      </c>
      <c r="J513" s="2">
        <v>2023</v>
      </c>
      <c r="K513" s="12">
        <v>567000</v>
      </c>
      <c r="L513" s="12">
        <v>567000</v>
      </c>
    </row>
    <row r="514" spans="1:12" x14ac:dyDescent="0.25">
      <c r="A514" s="1" t="s">
        <v>366</v>
      </c>
      <c r="B514" t="s">
        <v>352</v>
      </c>
      <c r="C514" s="2" t="s">
        <v>894</v>
      </c>
      <c r="D514" s="2" t="s">
        <v>819</v>
      </c>
      <c r="E514" s="2" t="str">
        <f>VLOOKUP(D514,[4]Paramètres!K:N,2,FALSE)</f>
        <v>Gironde</v>
      </c>
      <c r="F514" s="2" t="s">
        <v>24</v>
      </c>
      <c r="G514" s="2" t="s">
        <v>20</v>
      </c>
      <c r="H514" s="2" t="s">
        <v>4</v>
      </c>
      <c r="I514" s="1">
        <v>24</v>
      </c>
      <c r="J514" s="2">
        <v>2021</v>
      </c>
      <c r="K514" s="12">
        <v>550000</v>
      </c>
      <c r="L514" s="13">
        <v>550000</v>
      </c>
    </row>
    <row r="515" spans="1:12" x14ac:dyDescent="0.25">
      <c r="A515" s="1" t="s">
        <v>365</v>
      </c>
      <c r="B515" t="s">
        <v>325</v>
      </c>
      <c r="C515" s="2" t="s">
        <v>891</v>
      </c>
      <c r="D515" s="2" t="s">
        <v>801</v>
      </c>
      <c r="E515" s="2" t="str">
        <f>VLOOKUP(D515,[4]Paramètres!K:N,2,FALSE)</f>
        <v>Charente</v>
      </c>
      <c r="F515" s="2" t="s">
        <v>24</v>
      </c>
      <c r="G515" s="2" t="s">
        <v>20</v>
      </c>
      <c r="H515" s="2" t="s">
        <v>4</v>
      </c>
      <c r="I515" s="1">
        <v>19</v>
      </c>
      <c r="J515" s="2">
        <v>2021</v>
      </c>
      <c r="K515" s="12">
        <v>585000</v>
      </c>
      <c r="L515" s="13">
        <v>585000</v>
      </c>
    </row>
    <row r="516" spans="1:12" x14ac:dyDescent="0.25">
      <c r="A516" s="1" t="s">
        <v>359</v>
      </c>
      <c r="B516" t="s">
        <v>348</v>
      </c>
      <c r="C516" s="2" t="s">
        <v>891</v>
      </c>
      <c r="D516" s="2" t="s">
        <v>809</v>
      </c>
      <c r="E516" s="2" t="str">
        <f>VLOOKUP(D516,[4]Paramètres!K:N,2,FALSE)</f>
        <v>Creuse</v>
      </c>
      <c r="F516" s="2" t="s">
        <v>24</v>
      </c>
      <c r="G516" s="2" t="s">
        <v>20</v>
      </c>
      <c r="H516" s="2" t="s">
        <v>4</v>
      </c>
      <c r="I516" s="1">
        <v>25</v>
      </c>
      <c r="J516" s="2">
        <v>2021</v>
      </c>
      <c r="K516" s="13">
        <v>895000</v>
      </c>
      <c r="L516" s="13">
        <f>795000+100000</f>
        <v>895000</v>
      </c>
    </row>
    <row r="517" spans="1:12" x14ac:dyDescent="0.25">
      <c r="A517" s="1" t="s">
        <v>376</v>
      </c>
      <c r="B517" t="s">
        <v>335</v>
      </c>
      <c r="C517" s="2" t="s">
        <v>891</v>
      </c>
      <c r="D517" s="2" t="s">
        <v>809</v>
      </c>
      <c r="E517" s="2" t="str">
        <f>VLOOKUP(D517,[4]Paramètres!K:N,2,FALSE)</f>
        <v>Creuse</v>
      </c>
      <c r="F517" s="2" t="s">
        <v>24</v>
      </c>
      <c r="G517" s="2" t="s">
        <v>20</v>
      </c>
      <c r="H517" s="2" t="s">
        <v>4</v>
      </c>
      <c r="I517" s="1">
        <v>17</v>
      </c>
      <c r="J517" s="2">
        <v>2022</v>
      </c>
      <c r="K517" s="12">
        <v>507644</v>
      </c>
      <c r="L517" s="13">
        <v>505000</v>
      </c>
    </row>
    <row r="518" spans="1:12" x14ac:dyDescent="0.25">
      <c r="A518" s="1" t="s">
        <v>362</v>
      </c>
      <c r="B518" t="s">
        <v>322</v>
      </c>
      <c r="C518" s="2" t="s">
        <v>891</v>
      </c>
      <c r="D518" s="2" t="s">
        <v>850</v>
      </c>
      <c r="E518" s="2" t="str">
        <f>VLOOKUP(D518,[4]Paramètres!K:N,2,FALSE)</f>
        <v>Pyrénées-Atlantiques</v>
      </c>
      <c r="F518" s="2" t="s">
        <v>24</v>
      </c>
      <c r="G518" s="2" t="s">
        <v>20</v>
      </c>
      <c r="H518" s="2" t="s">
        <v>4</v>
      </c>
      <c r="I518" s="4">
        <v>27</v>
      </c>
      <c r="J518" s="2">
        <v>2021</v>
      </c>
      <c r="K518" s="12">
        <v>728000</v>
      </c>
      <c r="L518" s="13">
        <v>830000</v>
      </c>
    </row>
    <row r="519" spans="1:12" x14ac:dyDescent="0.25">
      <c r="A519" s="1" t="s">
        <v>383</v>
      </c>
      <c r="B519" t="s">
        <v>342</v>
      </c>
      <c r="C519" s="2" t="s">
        <v>891</v>
      </c>
      <c r="D519" s="2" t="s">
        <v>819</v>
      </c>
      <c r="E519" s="2" t="str">
        <f>VLOOKUP(D519,[4]Paramètres!K:N,2,FALSE)</f>
        <v>Gironde</v>
      </c>
      <c r="F519" s="2" t="s">
        <v>24</v>
      </c>
      <c r="G519" s="2" t="s">
        <v>20</v>
      </c>
      <c r="H519" s="2" t="s">
        <v>3</v>
      </c>
      <c r="I519" s="1">
        <v>14</v>
      </c>
      <c r="J519" s="2">
        <v>2022</v>
      </c>
      <c r="K519" s="12">
        <v>308000</v>
      </c>
      <c r="L519" s="13">
        <f>434500+31500</f>
        <v>466000</v>
      </c>
    </row>
    <row r="520" spans="1:12" x14ac:dyDescent="0.25">
      <c r="A520" s="1" t="s">
        <v>355</v>
      </c>
      <c r="B520" t="s">
        <v>347</v>
      </c>
      <c r="C520" s="2" t="s">
        <v>894</v>
      </c>
      <c r="D520" s="2" t="s">
        <v>833</v>
      </c>
      <c r="E520" s="2" t="str">
        <f>VLOOKUP(D520,[4]Paramètres!K:N,2,FALSE)</f>
        <v>Lot-et-Garonne</v>
      </c>
      <c r="F520" s="2" t="s">
        <v>24</v>
      </c>
      <c r="G520" s="2" t="s">
        <v>20</v>
      </c>
      <c r="H520" s="2" t="s">
        <v>4</v>
      </c>
      <c r="I520" s="1">
        <v>25</v>
      </c>
      <c r="J520" s="2">
        <v>2021</v>
      </c>
      <c r="K520" s="12">
        <v>260000</v>
      </c>
      <c r="L520" s="13">
        <v>180000</v>
      </c>
    </row>
    <row r="521" spans="1:12" x14ac:dyDescent="0.25">
      <c r="A521" s="1" t="s">
        <v>358</v>
      </c>
      <c r="B521" t="s">
        <v>320</v>
      </c>
      <c r="C521" s="2" t="s">
        <v>891</v>
      </c>
      <c r="D521" s="2" t="s">
        <v>819</v>
      </c>
      <c r="E521" s="2" t="str">
        <f>VLOOKUP(D521,[4]Paramètres!K:N,2,FALSE)</f>
        <v>Gironde</v>
      </c>
      <c r="F521" s="2" t="s">
        <v>24</v>
      </c>
      <c r="G521" s="2" t="s">
        <v>20</v>
      </c>
      <c r="H521" s="2" t="s">
        <v>4</v>
      </c>
      <c r="I521" s="1">
        <v>19</v>
      </c>
      <c r="J521" s="2">
        <v>2021</v>
      </c>
      <c r="K521" s="13">
        <v>320000</v>
      </c>
      <c r="L521" s="13">
        <f>245000+115000</f>
        <v>360000</v>
      </c>
    </row>
    <row r="522" spans="1:12" x14ac:dyDescent="0.25">
      <c r="A522" s="1" t="s">
        <v>385</v>
      </c>
      <c r="B522" t="s">
        <v>345</v>
      </c>
      <c r="C522" s="2" t="s">
        <v>892</v>
      </c>
      <c r="D522" s="2" t="s">
        <v>819</v>
      </c>
      <c r="E522" s="2" t="str">
        <f>VLOOKUP(D522,[4]Paramètres!K:N,2,FALSE)</f>
        <v>Gironde</v>
      </c>
      <c r="F522" s="2" t="s">
        <v>24</v>
      </c>
      <c r="G522" s="2" t="s">
        <v>20</v>
      </c>
      <c r="H522" s="2" t="s">
        <v>4</v>
      </c>
      <c r="I522" s="1">
        <v>23</v>
      </c>
      <c r="J522" s="2">
        <v>2022</v>
      </c>
      <c r="K522" s="12">
        <v>607500</v>
      </c>
      <c r="L522" s="13">
        <v>395000</v>
      </c>
    </row>
    <row r="523" spans="1:12" x14ac:dyDescent="0.25">
      <c r="A523" s="1" t="s">
        <v>368</v>
      </c>
      <c r="B523" t="s">
        <v>326</v>
      </c>
      <c r="C523" s="2" t="s">
        <v>894</v>
      </c>
      <c r="D523" s="2" t="s">
        <v>809</v>
      </c>
      <c r="E523" s="2" t="str">
        <f>VLOOKUP(D523,[4]Paramètres!K:N,2,FALSE)</f>
        <v>Creuse</v>
      </c>
      <c r="F523" s="2" t="s">
        <v>24</v>
      </c>
      <c r="G523" s="2" t="s">
        <v>20</v>
      </c>
      <c r="H523" s="2" t="s">
        <v>4</v>
      </c>
      <c r="I523" s="1">
        <v>28</v>
      </c>
      <c r="J523" s="2">
        <v>2021</v>
      </c>
      <c r="K523" s="12">
        <v>560000</v>
      </c>
      <c r="L523" s="13">
        <v>280000</v>
      </c>
    </row>
    <row r="524" spans="1:12" x14ac:dyDescent="0.25">
      <c r="A524" s="1">
        <v>50897412800318</v>
      </c>
      <c r="B524" t="s">
        <v>950</v>
      </c>
      <c r="C524" s="2" t="s">
        <v>892</v>
      </c>
      <c r="D524" s="2">
        <v>67</v>
      </c>
      <c r="E524" s="2" t="s">
        <v>716</v>
      </c>
      <c r="F524" s="2" t="s">
        <v>26</v>
      </c>
      <c r="G524" s="2" t="s">
        <v>11</v>
      </c>
      <c r="H524" s="2" t="s">
        <v>4</v>
      </c>
      <c r="I524" s="2">
        <v>161</v>
      </c>
      <c r="J524" s="2">
        <v>2023</v>
      </c>
      <c r="K524" s="12">
        <v>298958</v>
      </c>
      <c r="L524" s="12">
        <v>295400</v>
      </c>
    </row>
    <row r="525" spans="1:12" x14ac:dyDescent="0.25">
      <c r="A525" s="1" t="s">
        <v>369</v>
      </c>
      <c r="B525" t="s">
        <v>354</v>
      </c>
      <c r="C525" s="2" t="s">
        <v>894</v>
      </c>
      <c r="D525" s="2" t="s">
        <v>802</v>
      </c>
      <c r="E525" s="2" t="str">
        <f>VLOOKUP(D525,[4]Paramètres!K:N,2,FALSE)</f>
        <v>Charente-Maritime</v>
      </c>
      <c r="F525" s="2" t="s">
        <v>24</v>
      </c>
      <c r="G525" s="2" t="s">
        <v>20</v>
      </c>
      <c r="H525" s="2" t="s">
        <v>4</v>
      </c>
      <c r="I525" s="1">
        <v>16</v>
      </c>
      <c r="J525" s="2">
        <v>2021</v>
      </c>
      <c r="K525" s="12">
        <v>195997</v>
      </c>
      <c r="L525" s="13">
        <v>160000</v>
      </c>
    </row>
    <row r="526" spans="1:12" x14ac:dyDescent="0.25">
      <c r="A526" s="1">
        <v>52976611500024</v>
      </c>
      <c r="B526" t="s">
        <v>1102</v>
      </c>
      <c r="C526" s="2" t="s">
        <v>894</v>
      </c>
      <c r="D526" s="2" t="s">
        <v>576</v>
      </c>
      <c r="E526" s="2" t="str">
        <f>VLOOKUP(D526,[2]Paramètres!K:N,2,FALSE)</f>
        <v>Paris</v>
      </c>
      <c r="F526" s="2" t="s">
        <v>26</v>
      </c>
      <c r="G526" s="2" t="s">
        <v>15</v>
      </c>
      <c r="H526" s="2" t="s">
        <v>4</v>
      </c>
      <c r="I526" s="1">
        <v>23</v>
      </c>
      <c r="J526" s="2">
        <v>2021</v>
      </c>
      <c r="K526" s="12">
        <v>238212</v>
      </c>
      <c r="L526" s="13">
        <v>238212</v>
      </c>
    </row>
    <row r="527" spans="1:12" x14ac:dyDescent="0.25">
      <c r="A527" s="1" t="s">
        <v>372</v>
      </c>
      <c r="B527" t="s">
        <v>331</v>
      </c>
      <c r="C527" s="2" t="s">
        <v>891</v>
      </c>
      <c r="D527" s="2" t="s">
        <v>583</v>
      </c>
      <c r="E527" s="2" t="str">
        <f>VLOOKUP(D527,[4]Paramètres!K:N,2,FALSE)</f>
        <v>Val-de-Marne</v>
      </c>
      <c r="F527" s="2" t="s">
        <v>25</v>
      </c>
      <c r="G527" s="2" t="s">
        <v>20</v>
      </c>
      <c r="H527" s="2" t="s">
        <v>4</v>
      </c>
      <c r="I527" s="1">
        <v>14</v>
      </c>
      <c r="J527" s="2">
        <v>2022</v>
      </c>
      <c r="K527" s="12">
        <v>146500</v>
      </c>
      <c r="L527" s="13">
        <v>146500</v>
      </c>
    </row>
    <row r="528" spans="1:12" x14ac:dyDescent="0.25">
      <c r="A528" s="1" t="s">
        <v>361</v>
      </c>
      <c r="B528" t="s">
        <v>321</v>
      </c>
      <c r="C528" s="2" t="s">
        <v>894</v>
      </c>
      <c r="D528" s="2" t="s">
        <v>869</v>
      </c>
      <c r="E528" s="2" t="str">
        <f>VLOOKUP(D528,[4]Paramètres!K:N,2,FALSE)</f>
        <v>Vienne</v>
      </c>
      <c r="F528" s="2" t="s">
        <v>24</v>
      </c>
      <c r="G528" s="2" t="s">
        <v>20</v>
      </c>
      <c r="H528" s="2" t="s">
        <v>4</v>
      </c>
      <c r="I528" s="1">
        <v>23</v>
      </c>
      <c r="J528" s="2">
        <v>2021</v>
      </c>
      <c r="K528" s="12">
        <v>260754.82</v>
      </c>
      <c r="L528" s="13">
        <v>325000</v>
      </c>
    </row>
    <row r="529" spans="1:12" x14ac:dyDescent="0.25">
      <c r="A529" s="1" t="s">
        <v>364</v>
      </c>
      <c r="B529" t="s">
        <v>351</v>
      </c>
      <c r="C529" s="2" t="s">
        <v>894</v>
      </c>
      <c r="D529" s="2" t="s">
        <v>804</v>
      </c>
      <c r="E529" s="2" t="str">
        <f>VLOOKUP(D529,[4]Paramètres!K:N,2,FALSE)</f>
        <v>Corrèze</v>
      </c>
      <c r="F529" s="2" t="s">
        <v>24</v>
      </c>
      <c r="G529" s="2" t="s">
        <v>20</v>
      </c>
      <c r="H529" s="2" t="s">
        <v>3</v>
      </c>
      <c r="I529" s="1">
        <v>20</v>
      </c>
      <c r="J529" s="2">
        <v>2021</v>
      </c>
      <c r="K529" s="12">
        <v>500000</v>
      </c>
      <c r="L529" s="13">
        <v>500000</v>
      </c>
    </row>
    <row r="530" spans="1:12" x14ac:dyDescent="0.25">
      <c r="A530" s="1" t="s">
        <v>373</v>
      </c>
      <c r="B530" t="s">
        <v>332</v>
      </c>
      <c r="C530" s="2" t="s">
        <v>894</v>
      </c>
      <c r="D530" s="2" t="s">
        <v>869</v>
      </c>
      <c r="E530" s="2" t="str">
        <f>VLOOKUP(D530,[4]Paramètres!K:N,2,FALSE)</f>
        <v>Vienne</v>
      </c>
      <c r="F530" s="2" t="s">
        <v>25</v>
      </c>
      <c r="G530" s="2" t="s">
        <v>20</v>
      </c>
      <c r="H530" s="2" t="s">
        <v>4</v>
      </c>
      <c r="I530" s="1">
        <v>18</v>
      </c>
      <c r="J530" s="2">
        <v>2022</v>
      </c>
      <c r="K530" s="12">
        <v>577378</v>
      </c>
      <c r="L530" s="13">
        <v>538000</v>
      </c>
    </row>
    <row r="531" spans="1:12" x14ac:dyDescent="0.25">
      <c r="A531" s="1" t="s">
        <v>381</v>
      </c>
      <c r="B531" t="s">
        <v>340</v>
      </c>
      <c r="C531" s="2" t="s">
        <v>893</v>
      </c>
      <c r="D531" s="2" t="s">
        <v>802</v>
      </c>
      <c r="E531" s="2" t="str">
        <f>VLOOKUP(D531,[4]Paramètres!K:N,2,FALSE)</f>
        <v>Charente-Maritime</v>
      </c>
      <c r="F531" s="2" t="s">
        <v>24</v>
      </c>
      <c r="G531" s="2" t="s">
        <v>20</v>
      </c>
      <c r="H531" s="2" t="s">
        <v>4</v>
      </c>
      <c r="I531" s="1">
        <v>20</v>
      </c>
      <c r="J531" s="2">
        <v>2022</v>
      </c>
      <c r="K531" s="12">
        <v>218530</v>
      </c>
      <c r="L531" s="13">
        <v>218530</v>
      </c>
    </row>
    <row r="532" spans="1:12" x14ac:dyDescent="0.25">
      <c r="A532" s="1" t="s">
        <v>367</v>
      </c>
      <c r="B532" t="s">
        <v>353</v>
      </c>
      <c r="C532" s="2" t="s">
        <v>894</v>
      </c>
      <c r="D532" s="2" t="s">
        <v>804</v>
      </c>
      <c r="E532" s="2" t="str">
        <f>VLOOKUP(D532,[4]Paramètres!K:N,2,FALSE)</f>
        <v>Corrèze</v>
      </c>
      <c r="F532" s="2" t="s">
        <v>24</v>
      </c>
      <c r="G532" s="2" t="s">
        <v>20</v>
      </c>
      <c r="H532" s="2" t="s">
        <v>3</v>
      </c>
      <c r="I532" s="1">
        <v>15</v>
      </c>
      <c r="J532" s="2">
        <v>2021</v>
      </c>
      <c r="K532" s="12">
        <v>200000</v>
      </c>
      <c r="L532" s="13">
        <v>215000</v>
      </c>
    </row>
    <row r="533" spans="1:12" x14ac:dyDescent="0.25">
      <c r="A533" s="1" t="s">
        <v>375</v>
      </c>
      <c r="B533" t="s">
        <v>334</v>
      </c>
      <c r="C533" s="2" t="s">
        <v>894</v>
      </c>
      <c r="D533" s="2" t="s">
        <v>819</v>
      </c>
      <c r="E533" s="2" t="str">
        <f>VLOOKUP(D533,[4]Paramètres!K:N,2,FALSE)</f>
        <v>Gironde</v>
      </c>
      <c r="F533" s="2" t="s">
        <v>24</v>
      </c>
      <c r="G533" s="2" t="s">
        <v>20</v>
      </c>
      <c r="H533" s="2" t="s">
        <v>3</v>
      </c>
      <c r="I533" s="1">
        <v>37</v>
      </c>
      <c r="J533" s="2">
        <v>2022</v>
      </c>
      <c r="K533" s="12">
        <v>653216</v>
      </c>
      <c r="L533" s="13">
        <v>768000</v>
      </c>
    </row>
    <row r="534" spans="1:12" x14ac:dyDescent="0.25">
      <c r="A534" s="1" t="s">
        <v>370</v>
      </c>
      <c r="B534" t="s">
        <v>328</v>
      </c>
      <c r="C534" s="2" t="s">
        <v>894</v>
      </c>
      <c r="D534" s="2" t="s">
        <v>819</v>
      </c>
      <c r="E534" s="2" t="str">
        <f>VLOOKUP(D534,[4]Paramètres!K:N,2,FALSE)</f>
        <v>Gironde</v>
      </c>
      <c r="F534" s="2" t="s">
        <v>24</v>
      </c>
      <c r="G534" s="2" t="s">
        <v>20</v>
      </c>
      <c r="H534" s="2" t="s">
        <v>4</v>
      </c>
      <c r="I534" s="1">
        <v>36</v>
      </c>
      <c r="J534" s="2">
        <v>2021</v>
      </c>
      <c r="K534" s="12">
        <v>236405</v>
      </c>
      <c r="L534" s="13">
        <v>240000</v>
      </c>
    </row>
    <row r="535" spans="1:12" x14ac:dyDescent="0.25">
      <c r="A535" s="1" t="s">
        <v>380</v>
      </c>
      <c r="B535" t="s">
        <v>339</v>
      </c>
      <c r="C535" s="2" t="s">
        <v>894</v>
      </c>
      <c r="D535" s="2" t="s">
        <v>819</v>
      </c>
      <c r="E535" s="2" t="str">
        <f>VLOOKUP(D535,[4]Paramètres!K:N,2,FALSE)</f>
        <v>Gironde</v>
      </c>
      <c r="F535" s="2" t="s">
        <v>24</v>
      </c>
      <c r="G535" s="2" t="s">
        <v>20</v>
      </c>
      <c r="H535" s="2" t="s">
        <v>4</v>
      </c>
      <c r="I535" s="1">
        <v>17</v>
      </c>
      <c r="J535" s="2">
        <v>2022</v>
      </c>
      <c r="K535" s="12">
        <v>327726</v>
      </c>
      <c r="L535" s="13">
        <v>320500</v>
      </c>
    </row>
    <row r="536" spans="1:12" x14ac:dyDescent="0.25">
      <c r="A536" s="1" t="s">
        <v>371</v>
      </c>
      <c r="B536" t="s">
        <v>330</v>
      </c>
      <c r="C536" s="2" t="s">
        <v>894</v>
      </c>
      <c r="D536" s="2" t="s">
        <v>850</v>
      </c>
      <c r="E536" s="2" t="str">
        <f>VLOOKUP(D536,[4]Paramètres!K:N,2,FALSE)</f>
        <v>Pyrénées-Atlantiques</v>
      </c>
      <c r="F536" s="2" t="s">
        <v>24</v>
      </c>
      <c r="G536" s="2" t="s">
        <v>20</v>
      </c>
      <c r="H536" s="2" t="s">
        <v>3</v>
      </c>
      <c r="I536" s="1">
        <v>39</v>
      </c>
      <c r="J536" s="2">
        <v>2022</v>
      </c>
      <c r="K536" s="12">
        <v>610600</v>
      </c>
      <c r="L536" s="13">
        <v>770500</v>
      </c>
    </row>
    <row r="537" spans="1:12" x14ac:dyDescent="0.25">
      <c r="A537" s="1" t="s">
        <v>356</v>
      </c>
      <c r="B537" t="s">
        <v>318</v>
      </c>
      <c r="C537" s="2" t="s">
        <v>894</v>
      </c>
      <c r="D537" s="2" t="s">
        <v>801</v>
      </c>
      <c r="E537" s="2" t="str">
        <f>VLOOKUP(D537,[4]Paramètres!K:N,2,FALSE)</f>
        <v>Charente</v>
      </c>
      <c r="F537" s="2" t="s">
        <v>24</v>
      </c>
      <c r="G537" s="2" t="s">
        <v>20</v>
      </c>
      <c r="H537" s="2" t="s">
        <v>4</v>
      </c>
      <c r="I537" s="1">
        <v>46</v>
      </c>
      <c r="J537" s="2">
        <v>2021</v>
      </c>
      <c r="K537" s="13">
        <v>820000</v>
      </c>
      <c r="L537" s="13">
        <f>720000+100000</f>
        <v>820000</v>
      </c>
    </row>
    <row r="538" spans="1:12" x14ac:dyDescent="0.25">
      <c r="A538" s="1" t="s">
        <v>356</v>
      </c>
      <c r="B538" t="s">
        <v>1074</v>
      </c>
      <c r="C538" s="2" t="s">
        <v>894</v>
      </c>
      <c r="D538" s="2" t="s">
        <v>801</v>
      </c>
      <c r="E538" s="2" t="str">
        <f>VLOOKUP(D538,[4]Paramètres!K:N,2,FALSE)</f>
        <v>Charente</v>
      </c>
      <c r="F538" s="2" t="s">
        <v>24</v>
      </c>
      <c r="G538" s="2" t="s">
        <v>20</v>
      </c>
      <c r="H538" s="2" t="s">
        <v>4</v>
      </c>
      <c r="I538" s="1">
        <v>25</v>
      </c>
      <c r="J538" s="2">
        <v>2022</v>
      </c>
      <c r="K538" s="12">
        <v>422000</v>
      </c>
      <c r="L538" s="13">
        <v>172000</v>
      </c>
    </row>
    <row r="539" spans="1:12" x14ac:dyDescent="0.25">
      <c r="A539" s="1" t="s">
        <v>374</v>
      </c>
      <c r="B539" t="s">
        <v>333</v>
      </c>
      <c r="C539" s="2" t="s">
        <v>894</v>
      </c>
      <c r="D539" s="2" t="s">
        <v>802</v>
      </c>
      <c r="E539" s="2" t="str">
        <f>VLOOKUP(D539,[4]Paramètres!K:N,2,FALSE)</f>
        <v>Charente-Maritime</v>
      </c>
      <c r="F539" s="2" t="s">
        <v>24</v>
      </c>
      <c r="G539" s="2" t="s">
        <v>20</v>
      </c>
      <c r="H539" s="2" t="s">
        <v>4</v>
      </c>
      <c r="I539" s="1">
        <v>48</v>
      </c>
      <c r="J539" s="2">
        <v>2022</v>
      </c>
      <c r="K539" s="12">
        <v>244390</v>
      </c>
      <c r="L539" s="13">
        <v>230000</v>
      </c>
    </row>
    <row r="540" spans="1:12" x14ac:dyDescent="0.25">
      <c r="A540" s="1" t="s">
        <v>387</v>
      </c>
      <c r="B540" t="s">
        <v>343</v>
      </c>
      <c r="C540" s="2" t="s">
        <v>894</v>
      </c>
      <c r="D540" s="2" t="s">
        <v>862</v>
      </c>
      <c r="E540" s="2" t="str">
        <f>VLOOKUP(D540,[4]Paramètres!K:N,2,FALSE)</f>
        <v>Deux-Sèvres</v>
      </c>
      <c r="F540" s="2" t="s">
        <v>24</v>
      </c>
      <c r="G540" s="2" t="s">
        <v>20</v>
      </c>
      <c r="H540" s="2" t="s">
        <v>4</v>
      </c>
      <c r="I540" s="1">
        <v>39</v>
      </c>
      <c r="J540" s="2">
        <v>2022</v>
      </c>
      <c r="K540" s="12">
        <v>195000</v>
      </c>
      <c r="L540" s="13">
        <v>195000</v>
      </c>
    </row>
    <row r="541" spans="1:12" x14ac:dyDescent="0.25">
      <c r="A541" s="1" t="s">
        <v>378</v>
      </c>
      <c r="B541" t="s">
        <v>337</v>
      </c>
      <c r="C541" s="2" t="s">
        <v>894</v>
      </c>
      <c r="D541" s="2" t="s">
        <v>869</v>
      </c>
      <c r="E541" s="2" t="str">
        <f>VLOOKUP(D541,[4]Paramètres!K:N,2,FALSE)</f>
        <v>Vienne</v>
      </c>
      <c r="F541" s="2" t="s">
        <v>24</v>
      </c>
      <c r="G541" s="2" t="s">
        <v>20</v>
      </c>
      <c r="H541" s="2" t="s">
        <v>4</v>
      </c>
      <c r="I541" s="4">
        <v>16</v>
      </c>
      <c r="J541" s="2">
        <v>2022</v>
      </c>
      <c r="K541" s="12">
        <v>511146</v>
      </c>
      <c r="L541" s="13">
        <f>502500</f>
        <v>502500</v>
      </c>
    </row>
    <row r="542" spans="1:12" x14ac:dyDescent="0.25">
      <c r="A542" s="1" t="s">
        <v>377</v>
      </c>
      <c r="B542" t="s">
        <v>336</v>
      </c>
      <c r="C542" s="2" t="s">
        <v>894</v>
      </c>
      <c r="D542" s="2" t="s">
        <v>810</v>
      </c>
      <c r="E542" s="2" t="str">
        <f>VLOOKUP(D542,[4]Paramètres!K:N,2,FALSE)</f>
        <v>Dordogne</v>
      </c>
      <c r="F542" s="2" t="s">
        <v>24</v>
      </c>
      <c r="G542" s="2" t="s">
        <v>20</v>
      </c>
      <c r="H542" s="2" t="s">
        <v>4</v>
      </c>
      <c r="I542" s="1">
        <v>15</v>
      </c>
      <c r="J542" s="2">
        <v>2022</v>
      </c>
      <c r="K542" s="12">
        <v>549500</v>
      </c>
      <c r="L542" s="13">
        <v>429500</v>
      </c>
    </row>
    <row r="543" spans="1:12" x14ac:dyDescent="0.25">
      <c r="A543" s="1" t="s">
        <v>382</v>
      </c>
      <c r="B543" t="s">
        <v>341</v>
      </c>
      <c r="C543" s="2" t="s">
        <v>894</v>
      </c>
      <c r="D543" s="2" t="s">
        <v>819</v>
      </c>
      <c r="E543" s="2" t="str">
        <f>VLOOKUP(D543,[4]Paramètres!K:N,2,FALSE)</f>
        <v>Gironde</v>
      </c>
      <c r="F543" s="2" t="s">
        <v>24</v>
      </c>
      <c r="G543" s="2" t="s">
        <v>20</v>
      </c>
      <c r="H543" s="2" t="s">
        <v>4</v>
      </c>
      <c r="I543" s="1">
        <v>22</v>
      </c>
      <c r="J543" s="2">
        <v>2022</v>
      </c>
      <c r="K543" s="12">
        <v>176500</v>
      </c>
      <c r="L543" s="13">
        <v>176500</v>
      </c>
    </row>
    <row r="544" spans="1:12" x14ac:dyDescent="0.25">
      <c r="A544" s="1" t="s">
        <v>384</v>
      </c>
      <c r="B544" t="s">
        <v>344</v>
      </c>
      <c r="C544" s="2" t="s">
        <v>891</v>
      </c>
      <c r="D544" s="2" t="s">
        <v>833</v>
      </c>
      <c r="E544" s="2" t="str">
        <f>VLOOKUP(D544,[4]Paramètres!K:N,2,FALSE)</f>
        <v>Lot-et-Garonne</v>
      </c>
      <c r="F544" s="2" t="s">
        <v>24</v>
      </c>
      <c r="G544" s="2" t="s">
        <v>20</v>
      </c>
      <c r="H544" s="2" t="s">
        <v>4</v>
      </c>
      <c r="I544" s="1">
        <v>27</v>
      </c>
      <c r="J544" s="2">
        <v>2022</v>
      </c>
      <c r="K544" s="12">
        <v>205000</v>
      </c>
      <c r="L544" s="13">
        <v>205000</v>
      </c>
    </row>
    <row r="545" spans="1:12" x14ac:dyDescent="0.25">
      <c r="A545" s="1" t="s">
        <v>363</v>
      </c>
      <c r="B545" t="s">
        <v>323</v>
      </c>
      <c r="C545" s="2" t="s">
        <v>894</v>
      </c>
      <c r="D545" s="2" t="s">
        <v>833</v>
      </c>
      <c r="E545" s="2" t="str">
        <f>VLOOKUP(D545,[4]Paramètres!K:N,2,FALSE)</f>
        <v>Lot-et-Garonne</v>
      </c>
      <c r="F545" s="2" t="s">
        <v>24</v>
      </c>
      <c r="G545" s="2" t="s">
        <v>20</v>
      </c>
      <c r="H545" s="2" t="s">
        <v>4</v>
      </c>
      <c r="I545" s="1">
        <v>19</v>
      </c>
      <c r="J545" s="2">
        <v>2021</v>
      </c>
      <c r="K545" s="12">
        <v>292100</v>
      </c>
      <c r="L545" s="13">
        <v>295000</v>
      </c>
    </row>
    <row r="546" spans="1:12" x14ac:dyDescent="0.25">
      <c r="A546" s="1" t="s">
        <v>360</v>
      </c>
      <c r="B546" t="s">
        <v>349</v>
      </c>
      <c r="C546" s="2" t="s">
        <v>891</v>
      </c>
      <c r="D546" s="2" t="s">
        <v>819</v>
      </c>
      <c r="E546" s="2" t="str">
        <f>VLOOKUP(D546,[4]Paramètres!K:N,2,FALSE)</f>
        <v>Gironde</v>
      </c>
      <c r="F546" s="2" t="s">
        <v>25</v>
      </c>
      <c r="G546" s="2" t="s">
        <v>20</v>
      </c>
      <c r="H546" s="2" t="s">
        <v>4</v>
      </c>
      <c r="I546" s="1">
        <v>27</v>
      </c>
      <c r="J546" s="2">
        <v>2021</v>
      </c>
      <c r="K546" s="12">
        <v>855000</v>
      </c>
      <c r="L546" s="13">
        <v>835000</v>
      </c>
    </row>
    <row r="547" spans="1:12" x14ac:dyDescent="0.25">
      <c r="A547" s="1" t="s">
        <v>379</v>
      </c>
      <c r="B547" t="s">
        <v>338</v>
      </c>
      <c r="C547" s="2" t="s">
        <v>893</v>
      </c>
      <c r="D547" s="2" t="s">
        <v>819</v>
      </c>
      <c r="E547" s="2" t="str">
        <f>VLOOKUP(D547,[4]Paramètres!K:N,2,FALSE)</f>
        <v>Gironde</v>
      </c>
      <c r="F547" s="2" t="s">
        <v>24</v>
      </c>
      <c r="G547" s="2" t="s">
        <v>20</v>
      </c>
      <c r="H547" s="2" t="s">
        <v>4</v>
      </c>
      <c r="I547" s="1">
        <v>20</v>
      </c>
      <c r="J547" s="2">
        <v>2022</v>
      </c>
      <c r="K547" s="12">
        <v>346984</v>
      </c>
      <c r="L547" s="13">
        <v>346984</v>
      </c>
    </row>
    <row r="548" spans="1:12" x14ac:dyDescent="0.25">
      <c r="A548" s="1" t="s">
        <v>427</v>
      </c>
      <c r="B548" t="s">
        <v>396</v>
      </c>
      <c r="C548" s="2" t="s">
        <v>894</v>
      </c>
      <c r="D548" s="2" t="s">
        <v>851</v>
      </c>
      <c r="E548" s="2" t="str">
        <f>VLOOKUP(D548,Paramètres!K:N,2,FALSE)</f>
        <v>Hautes-Pyrénées</v>
      </c>
      <c r="F548" s="2" t="s">
        <v>24</v>
      </c>
      <c r="G548" s="2" t="s">
        <v>21</v>
      </c>
      <c r="H548" s="2" t="s">
        <v>3</v>
      </c>
      <c r="I548" s="1">
        <v>17</v>
      </c>
      <c r="J548" s="2">
        <v>2021</v>
      </c>
      <c r="K548" s="12">
        <v>880000</v>
      </c>
      <c r="L548" s="13">
        <v>880000</v>
      </c>
    </row>
    <row r="549" spans="1:12" x14ac:dyDescent="0.25">
      <c r="A549" s="1" t="s">
        <v>434</v>
      </c>
      <c r="B549" t="s">
        <v>416</v>
      </c>
      <c r="C549" s="2" t="s">
        <v>891</v>
      </c>
      <c r="D549" s="2" t="s">
        <v>834</v>
      </c>
      <c r="E549" s="2" t="str">
        <f>VLOOKUP(D549,Paramètres!K:N,2,FALSE)</f>
        <v>Lozère</v>
      </c>
      <c r="F549" s="2" t="s">
        <v>25</v>
      </c>
      <c r="G549" s="2" t="s">
        <v>21</v>
      </c>
      <c r="H549" s="2" t="s">
        <v>3</v>
      </c>
      <c r="I549" s="1">
        <v>16</v>
      </c>
      <c r="J549" s="2">
        <v>2021</v>
      </c>
      <c r="K549" s="12">
        <v>835000</v>
      </c>
      <c r="L549" s="13">
        <v>835000</v>
      </c>
    </row>
    <row r="550" spans="1:12" x14ac:dyDescent="0.25">
      <c r="A550" s="1" t="s">
        <v>421</v>
      </c>
      <c r="B550" t="s">
        <v>392</v>
      </c>
      <c r="C550" s="2" t="s">
        <v>891</v>
      </c>
      <c r="D550" s="2" t="s">
        <v>851</v>
      </c>
      <c r="E550" s="2" t="str">
        <f>VLOOKUP(D550,Paramètres!K:N,2,FALSE)</f>
        <v>Hautes-Pyrénées</v>
      </c>
      <c r="F550" s="2" t="s">
        <v>25</v>
      </c>
      <c r="G550" s="2" t="s">
        <v>21</v>
      </c>
      <c r="H550" s="2" t="s">
        <v>4</v>
      </c>
      <c r="I550" s="1">
        <v>18</v>
      </c>
      <c r="J550" s="2">
        <v>2021</v>
      </c>
      <c r="K550" s="12">
        <f>625201+115000</f>
        <v>740201</v>
      </c>
      <c r="L550" s="13">
        <f>540000+115000</f>
        <v>655000</v>
      </c>
    </row>
    <row r="551" spans="1:12" x14ac:dyDescent="0.25">
      <c r="A551" s="1" t="s">
        <v>420</v>
      </c>
      <c r="B551" t="s">
        <v>390</v>
      </c>
      <c r="C551" s="2" t="s">
        <v>894</v>
      </c>
      <c r="D551" s="2" t="s">
        <v>817</v>
      </c>
      <c r="E551" s="2" t="str">
        <f>VLOOKUP(D551,Paramètres!K:N,2,FALSE)</f>
        <v>Haute-Garonne</v>
      </c>
      <c r="F551" s="2" t="s">
        <v>24</v>
      </c>
      <c r="G551" s="2" t="s">
        <v>21</v>
      </c>
      <c r="H551" s="2" t="s">
        <v>3</v>
      </c>
      <c r="I551" s="1">
        <v>18</v>
      </c>
      <c r="J551" s="2">
        <v>2021</v>
      </c>
      <c r="K551" s="12">
        <v>693857</v>
      </c>
      <c r="L551" s="13">
        <v>710000</v>
      </c>
    </row>
    <row r="552" spans="1:12" x14ac:dyDescent="0.25">
      <c r="A552" s="1" t="s">
        <v>428</v>
      </c>
      <c r="B552" t="s">
        <v>397</v>
      </c>
      <c r="C552" s="2" t="s">
        <v>894</v>
      </c>
      <c r="D552" s="2" t="s">
        <v>820</v>
      </c>
      <c r="E552" s="2" t="str">
        <f>VLOOKUP(D552,Paramètres!K:N,2,FALSE)</f>
        <v>Hérault</v>
      </c>
      <c r="F552" s="2" t="s">
        <v>24</v>
      </c>
      <c r="G552" s="2" t="s">
        <v>21</v>
      </c>
      <c r="H552" s="2" t="s">
        <v>4</v>
      </c>
      <c r="I552" s="1">
        <v>24</v>
      </c>
      <c r="J552" s="2">
        <v>2021</v>
      </c>
      <c r="K552" s="12">
        <v>260000</v>
      </c>
      <c r="L552" s="13">
        <v>260000</v>
      </c>
    </row>
    <row r="553" spans="1:12" x14ac:dyDescent="0.25">
      <c r="A553" s="1" t="s">
        <v>425</v>
      </c>
      <c r="B553" t="s">
        <v>394</v>
      </c>
      <c r="C553" s="2" t="s">
        <v>894</v>
      </c>
      <c r="D553" s="2" t="s">
        <v>820</v>
      </c>
      <c r="E553" s="2" t="str">
        <f>VLOOKUP(D553,Paramètres!K:N,2,FALSE)</f>
        <v>Hérault</v>
      </c>
      <c r="F553" s="2" t="s">
        <v>24</v>
      </c>
      <c r="G553" s="2" t="s">
        <v>21</v>
      </c>
      <c r="H553" s="2" t="s">
        <v>4</v>
      </c>
      <c r="I553" s="1">
        <v>19</v>
      </c>
      <c r="J553" s="2">
        <v>2021</v>
      </c>
      <c r="K553" s="12">
        <v>190000</v>
      </c>
      <c r="L553" s="13">
        <v>190000</v>
      </c>
    </row>
    <row r="554" spans="1:12" x14ac:dyDescent="0.25">
      <c r="A554" s="1" t="s">
        <v>430</v>
      </c>
      <c r="B554" t="s">
        <v>398</v>
      </c>
      <c r="C554" s="2" t="s">
        <v>891</v>
      </c>
      <c r="D554" s="2" t="s">
        <v>817</v>
      </c>
      <c r="E554" s="2" t="str">
        <f>VLOOKUP(D554,Paramètres!K:N,2,FALSE)</f>
        <v>Haute-Garonne</v>
      </c>
      <c r="F554" s="2" t="s">
        <v>24</v>
      </c>
      <c r="G554" s="2" t="s">
        <v>21</v>
      </c>
      <c r="H554" s="2" t="s">
        <v>4</v>
      </c>
      <c r="I554" s="1">
        <v>19</v>
      </c>
      <c r="J554" s="2">
        <v>2021</v>
      </c>
      <c r="K554" s="12">
        <v>190000</v>
      </c>
      <c r="L554" s="13">
        <v>190000</v>
      </c>
    </row>
    <row r="555" spans="1:12" x14ac:dyDescent="0.25">
      <c r="A555" s="1" t="s">
        <v>431</v>
      </c>
      <c r="B555" t="s">
        <v>415</v>
      </c>
      <c r="C555" s="2" t="s">
        <v>894</v>
      </c>
      <c r="D555" s="2" t="s">
        <v>796</v>
      </c>
      <c r="E555" s="2" t="str">
        <f>VLOOKUP(D555,Paramètres!K:N,2,FALSE)</f>
        <v>Aude</v>
      </c>
      <c r="F555" s="2" t="s">
        <v>24</v>
      </c>
      <c r="G555" s="2" t="s">
        <v>21</v>
      </c>
      <c r="H555" s="2" t="s">
        <v>3</v>
      </c>
      <c r="I555" s="1">
        <v>15</v>
      </c>
      <c r="J555" s="2">
        <v>2021</v>
      </c>
      <c r="K555" s="12">
        <v>375000</v>
      </c>
      <c r="L555" s="13">
        <v>375000</v>
      </c>
    </row>
    <row r="556" spans="1:12" x14ac:dyDescent="0.25">
      <c r="A556" s="1" t="s">
        <v>422</v>
      </c>
      <c r="B556" t="s">
        <v>67</v>
      </c>
      <c r="C556" s="2" t="s">
        <v>891</v>
      </c>
      <c r="D556" s="2" t="s">
        <v>579</v>
      </c>
      <c r="E556" s="2" t="str">
        <f>VLOOKUP(D556,Paramètres!K:N,2,FALSE)</f>
        <v>Hauts-de-Seine</v>
      </c>
      <c r="F556" s="2" t="s">
        <v>24</v>
      </c>
      <c r="G556" s="2" t="s">
        <v>21</v>
      </c>
      <c r="H556" s="2" t="s">
        <v>4</v>
      </c>
      <c r="I556" s="1">
        <v>16</v>
      </c>
      <c r="J556" s="2">
        <v>2021</v>
      </c>
      <c r="K556" s="12">
        <v>160000</v>
      </c>
      <c r="L556" s="13">
        <v>160000</v>
      </c>
    </row>
    <row r="557" spans="1:12" x14ac:dyDescent="0.25">
      <c r="A557" s="1" t="s">
        <v>424</v>
      </c>
      <c r="B557" t="s">
        <v>414</v>
      </c>
      <c r="C557" s="2" t="s">
        <v>894</v>
      </c>
      <c r="D557" s="2" t="s">
        <v>820</v>
      </c>
      <c r="E557" s="2" t="str">
        <f>VLOOKUP(D557,Paramètres!K:N,2,FALSE)</f>
        <v>Hérault</v>
      </c>
      <c r="F557" s="2" t="s">
        <v>24</v>
      </c>
      <c r="G557" s="2" t="s">
        <v>21</v>
      </c>
      <c r="H557" s="2" t="s">
        <v>3</v>
      </c>
      <c r="I557" s="1">
        <v>16</v>
      </c>
      <c r="J557" s="2">
        <v>2021</v>
      </c>
      <c r="K557" s="12">
        <v>375000</v>
      </c>
      <c r="L557" s="13">
        <v>400000</v>
      </c>
    </row>
    <row r="558" spans="1:12" x14ac:dyDescent="0.25">
      <c r="A558" s="1" t="s">
        <v>429</v>
      </c>
      <c r="B558" t="s">
        <v>564</v>
      </c>
      <c r="C558" s="2" t="s">
        <v>891</v>
      </c>
      <c r="D558" s="2" t="s">
        <v>820</v>
      </c>
      <c r="E558" s="2" t="str">
        <f>VLOOKUP(D558,Paramètres!K:N,2,FALSE)</f>
        <v>Hérault</v>
      </c>
      <c r="F558" s="2" t="s">
        <v>25</v>
      </c>
      <c r="G558" s="2" t="s">
        <v>21</v>
      </c>
      <c r="H558" s="2" t="s">
        <v>4</v>
      </c>
      <c r="I558" s="1">
        <v>22</v>
      </c>
      <c r="J558" s="2">
        <v>2021</v>
      </c>
      <c r="K558" s="12">
        <v>220000</v>
      </c>
      <c r="L558" s="13">
        <v>220000</v>
      </c>
    </row>
    <row r="559" spans="1:12" x14ac:dyDescent="0.25">
      <c r="A559" s="1" t="s">
        <v>449</v>
      </c>
      <c r="B559" t="s">
        <v>391</v>
      </c>
      <c r="C559" s="2" t="s">
        <v>894</v>
      </c>
      <c r="D559" s="2" t="s">
        <v>817</v>
      </c>
      <c r="E559" s="2" t="str">
        <f>VLOOKUP(D559,Paramètres!K:N,2,FALSE)</f>
        <v>Haute-Garonne</v>
      </c>
      <c r="F559" s="2" t="s">
        <v>24</v>
      </c>
      <c r="G559" s="2" t="s">
        <v>21</v>
      </c>
      <c r="H559" s="2" t="s">
        <v>4</v>
      </c>
      <c r="I559" s="1">
        <v>20</v>
      </c>
      <c r="J559" s="2">
        <v>2021</v>
      </c>
      <c r="K559" s="12">
        <v>200000</v>
      </c>
      <c r="L559" s="13">
        <v>200000</v>
      </c>
    </row>
    <row r="560" spans="1:12" x14ac:dyDescent="0.25">
      <c r="A560" s="1" t="s">
        <v>419</v>
      </c>
      <c r="B560" t="s">
        <v>389</v>
      </c>
      <c r="C560" s="2" t="s">
        <v>894</v>
      </c>
      <c r="D560" s="2" t="s">
        <v>797</v>
      </c>
      <c r="E560" s="2" t="str">
        <f>VLOOKUP(D560,Paramètres!K:N,2,FALSE)</f>
        <v>Aveyron</v>
      </c>
      <c r="F560" s="2" t="s">
        <v>24</v>
      </c>
      <c r="G560" s="2" t="s">
        <v>21</v>
      </c>
      <c r="H560" s="2" t="s">
        <v>4</v>
      </c>
      <c r="I560" s="1">
        <v>30</v>
      </c>
      <c r="J560" s="2">
        <v>2021</v>
      </c>
      <c r="K560" s="12">
        <v>300000</v>
      </c>
      <c r="L560" s="13">
        <v>300000</v>
      </c>
    </row>
    <row r="561" spans="1:12" x14ac:dyDescent="0.25">
      <c r="A561" s="1" t="s">
        <v>433</v>
      </c>
      <c r="B561" t="s">
        <v>400</v>
      </c>
      <c r="C561" s="2" t="s">
        <v>894</v>
      </c>
      <c r="D561" s="2" t="s">
        <v>817</v>
      </c>
      <c r="E561" s="2" t="str">
        <f>VLOOKUP(D561,Paramètres!K:N,2,FALSE)</f>
        <v>Haute-Garonne</v>
      </c>
      <c r="F561" s="2" t="s">
        <v>24</v>
      </c>
      <c r="G561" s="2" t="s">
        <v>21</v>
      </c>
      <c r="H561" s="2" t="s">
        <v>3</v>
      </c>
      <c r="I561" s="1">
        <v>25</v>
      </c>
      <c r="J561" s="2">
        <v>2021</v>
      </c>
      <c r="K561" s="12">
        <v>625000</v>
      </c>
      <c r="L561" s="13">
        <v>625000</v>
      </c>
    </row>
    <row r="562" spans="1:12" x14ac:dyDescent="0.25">
      <c r="A562" s="1" t="s">
        <v>435</v>
      </c>
      <c r="B562" t="s">
        <v>401</v>
      </c>
      <c r="C562" s="2" t="s">
        <v>894</v>
      </c>
      <c r="D562" s="2" t="s">
        <v>817</v>
      </c>
      <c r="E562" s="2" t="str">
        <f>VLOOKUP(D562,Paramètres!K:N,2,FALSE)</f>
        <v>Haute-Garonne</v>
      </c>
      <c r="F562" s="2" t="s">
        <v>24</v>
      </c>
      <c r="G562" s="2" t="s">
        <v>21</v>
      </c>
      <c r="H562" s="2" t="s">
        <v>3</v>
      </c>
      <c r="I562" s="1">
        <v>27</v>
      </c>
      <c r="J562" s="2">
        <v>2021</v>
      </c>
      <c r="K562" s="12">
        <v>675000</v>
      </c>
      <c r="L562" s="13">
        <v>675000</v>
      </c>
    </row>
    <row r="563" spans="1:12" x14ac:dyDescent="0.25">
      <c r="A563" s="1" t="s">
        <v>432</v>
      </c>
      <c r="B563" t="s">
        <v>399</v>
      </c>
      <c r="C563" s="2" t="s">
        <v>894</v>
      </c>
      <c r="D563" s="2" t="s">
        <v>817</v>
      </c>
      <c r="E563" s="2" t="str">
        <f>VLOOKUP(D563,Paramètres!K:N,2,FALSE)</f>
        <v>Haute-Garonne</v>
      </c>
      <c r="F563" s="2" t="s">
        <v>24</v>
      </c>
      <c r="G563" s="2" t="s">
        <v>21</v>
      </c>
      <c r="H563" s="2" t="s">
        <v>4</v>
      </c>
      <c r="I563" s="1">
        <v>15</v>
      </c>
      <c r="J563" s="2">
        <v>2021</v>
      </c>
      <c r="K563" s="12">
        <v>150000</v>
      </c>
      <c r="L563" s="13">
        <v>150000</v>
      </c>
    </row>
    <row r="564" spans="1:12" x14ac:dyDescent="0.25">
      <c r="A564" s="1" t="s">
        <v>423</v>
      </c>
      <c r="B564" t="s">
        <v>393</v>
      </c>
      <c r="C564" s="2" t="s">
        <v>894</v>
      </c>
      <c r="D564" s="2" t="s">
        <v>797</v>
      </c>
      <c r="E564" s="2" t="str">
        <f>VLOOKUP(D564,Paramètres!K:N,2,FALSE)</f>
        <v>Aveyron</v>
      </c>
      <c r="F564" s="2" t="s">
        <v>24</v>
      </c>
      <c r="G564" s="2" t="s">
        <v>21</v>
      </c>
      <c r="H564" s="2" t="s">
        <v>3</v>
      </c>
      <c r="I564" s="1">
        <v>22</v>
      </c>
      <c r="J564" s="2">
        <v>2021</v>
      </c>
      <c r="K564" s="12">
        <v>715000</v>
      </c>
      <c r="L564" s="13">
        <v>885000</v>
      </c>
    </row>
    <row r="565" spans="1:12" x14ac:dyDescent="0.25">
      <c r="A565" s="1" t="s">
        <v>426</v>
      </c>
      <c r="B565" t="s">
        <v>395</v>
      </c>
      <c r="C565" s="2" t="s">
        <v>894</v>
      </c>
      <c r="D565" s="2" t="s">
        <v>817</v>
      </c>
      <c r="E565" s="2" t="str">
        <f>VLOOKUP(D565,Paramètres!K:N,2,FALSE)</f>
        <v>Haute-Garonne</v>
      </c>
      <c r="F565" s="2" t="s">
        <v>24</v>
      </c>
      <c r="G565" s="2" t="s">
        <v>21</v>
      </c>
      <c r="H565" s="2" t="s">
        <v>3</v>
      </c>
      <c r="I565" s="1">
        <v>23</v>
      </c>
      <c r="J565" s="2">
        <v>2021</v>
      </c>
      <c r="K565" s="12">
        <v>690000</v>
      </c>
      <c r="L565" s="13">
        <v>690000</v>
      </c>
    </row>
    <row r="566" spans="1:12" x14ac:dyDescent="0.25">
      <c r="A566" s="1" t="s">
        <v>418</v>
      </c>
      <c r="B566" t="s">
        <v>388</v>
      </c>
      <c r="C566" s="2" t="s">
        <v>891</v>
      </c>
      <c r="D566" s="2" t="s">
        <v>820</v>
      </c>
      <c r="E566" s="2" t="str">
        <f>VLOOKUP(D566,Paramètres!K:N,2,FALSE)</f>
        <v>Hérault</v>
      </c>
      <c r="F566" s="2" t="s">
        <v>24</v>
      </c>
      <c r="G566" s="2" t="s">
        <v>21</v>
      </c>
      <c r="H566" s="2" t="s">
        <v>4</v>
      </c>
      <c r="I566" s="1">
        <v>15</v>
      </c>
      <c r="J566" s="2">
        <v>2021</v>
      </c>
      <c r="K566" s="12">
        <v>282500</v>
      </c>
      <c r="L566" s="13">
        <v>280000</v>
      </c>
    </row>
    <row r="567" spans="1:12" x14ac:dyDescent="0.25">
      <c r="A567" s="1">
        <v>50114186500052</v>
      </c>
      <c r="B567" t="s">
        <v>417</v>
      </c>
      <c r="C567" s="2" t="s">
        <v>892</v>
      </c>
      <c r="D567" s="2" t="s">
        <v>581</v>
      </c>
      <c r="E567" s="2" t="str">
        <f>VLOOKUP(D567,Paramètres!K:N,2,FALSE)</f>
        <v>Seine-et-Marne</v>
      </c>
      <c r="F567" s="2" t="s">
        <v>26</v>
      </c>
      <c r="G567" s="2" t="s">
        <v>21</v>
      </c>
      <c r="H567" s="2" t="s">
        <v>4</v>
      </c>
      <c r="I567" s="1">
        <v>67</v>
      </c>
      <c r="J567" s="2">
        <v>2022</v>
      </c>
      <c r="K567" s="13">
        <v>215113</v>
      </c>
      <c r="L567" s="13">
        <v>215200</v>
      </c>
    </row>
    <row r="568" spans="1:12" x14ac:dyDescent="0.25">
      <c r="A568" s="1" t="s">
        <v>427</v>
      </c>
      <c r="B568" s="3" t="s">
        <v>1081</v>
      </c>
      <c r="C568" s="2" t="s">
        <v>894</v>
      </c>
      <c r="D568" s="8" t="s">
        <v>851</v>
      </c>
      <c r="E568" s="2" t="str">
        <f>VLOOKUP(D568,Paramètres!K:N,2,FALSE)</f>
        <v>Hautes-Pyrénées</v>
      </c>
      <c r="F568" s="2" t="s">
        <v>24</v>
      </c>
      <c r="G568" s="2" t="s">
        <v>21</v>
      </c>
      <c r="H568" s="2" t="s">
        <v>3</v>
      </c>
      <c r="I568" s="1">
        <v>3</v>
      </c>
      <c r="J568" s="2">
        <v>2022</v>
      </c>
      <c r="K568" s="12">
        <v>124500</v>
      </c>
      <c r="L568" s="13">
        <v>124500</v>
      </c>
    </row>
    <row r="569" spans="1:12" x14ac:dyDescent="0.25">
      <c r="A569" s="1" t="s">
        <v>434</v>
      </c>
      <c r="B569" s="3" t="s">
        <v>1082</v>
      </c>
      <c r="C569" s="2" t="s">
        <v>891</v>
      </c>
      <c r="D569" s="8" t="s">
        <v>834</v>
      </c>
      <c r="E569" s="2" t="str">
        <f>VLOOKUP(D569,Paramètres!K:N,2,FALSE)</f>
        <v>Lozère</v>
      </c>
      <c r="F569" s="2" t="s">
        <v>24</v>
      </c>
      <c r="G569" s="2" t="s">
        <v>21</v>
      </c>
      <c r="H569" s="2" t="s">
        <v>3</v>
      </c>
      <c r="I569" s="4">
        <v>2</v>
      </c>
      <c r="J569" s="2">
        <v>2022</v>
      </c>
      <c r="K569" s="12">
        <v>83000</v>
      </c>
      <c r="L569" s="13">
        <v>68000</v>
      </c>
    </row>
    <row r="570" spans="1:12" x14ac:dyDescent="0.25">
      <c r="A570" s="1" t="s">
        <v>441</v>
      </c>
      <c r="B570" t="s">
        <v>408</v>
      </c>
      <c r="C570" s="2" t="s">
        <v>891</v>
      </c>
      <c r="D570" s="2" t="s">
        <v>864</v>
      </c>
      <c r="E570" s="2" t="str">
        <f>VLOOKUP(D570,Paramètres!K:N,2,FALSE)</f>
        <v>Tarn</v>
      </c>
      <c r="F570" s="2" t="s">
        <v>24</v>
      </c>
      <c r="G570" s="2" t="s">
        <v>21</v>
      </c>
      <c r="H570" s="2" t="s">
        <v>4</v>
      </c>
      <c r="I570" s="1">
        <v>29</v>
      </c>
      <c r="J570" s="2">
        <v>2022</v>
      </c>
      <c r="K570" s="12">
        <v>874500</v>
      </c>
      <c r="L570" s="13">
        <v>874500</v>
      </c>
    </row>
    <row r="571" spans="1:12" x14ac:dyDescent="0.25">
      <c r="A571" s="1" t="s">
        <v>437</v>
      </c>
      <c r="B571" t="s">
        <v>404</v>
      </c>
      <c r="C571" s="2" t="s">
        <v>894</v>
      </c>
      <c r="D571" s="2" t="s">
        <v>864</v>
      </c>
      <c r="E571" s="2" t="str">
        <f>VLOOKUP(D571,Paramètres!K:N,2,FALSE)</f>
        <v>Tarn</v>
      </c>
      <c r="F571" s="2" t="s">
        <v>24</v>
      </c>
      <c r="G571" s="2" t="s">
        <v>21</v>
      </c>
      <c r="H571" s="2" t="s">
        <v>3</v>
      </c>
      <c r="I571" s="1">
        <v>23</v>
      </c>
      <c r="J571" s="2">
        <v>2022</v>
      </c>
      <c r="K571" s="12">
        <v>684686</v>
      </c>
      <c r="L571" s="13">
        <v>689500</v>
      </c>
    </row>
    <row r="572" spans="1:12" x14ac:dyDescent="0.25">
      <c r="A572" s="1" t="s">
        <v>443</v>
      </c>
      <c r="B572" t="s">
        <v>1107</v>
      </c>
      <c r="C572" s="2" t="s">
        <v>892</v>
      </c>
      <c r="D572" s="2" t="s">
        <v>787</v>
      </c>
      <c r="E572" s="2" t="str">
        <f>VLOOKUP(D572,Paramètres!K:N,2,FALSE)</f>
        <v>Ariège</v>
      </c>
      <c r="F572" s="2" t="s">
        <v>24</v>
      </c>
      <c r="G572" s="2" t="s">
        <v>21</v>
      </c>
      <c r="H572" s="2" t="s">
        <v>4</v>
      </c>
      <c r="I572" s="1">
        <v>26</v>
      </c>
      <c r="J572" s="2">
        <v>2022</v>
      </c>
      <c r="K572" s="12">
        <v>529030</v>
      </c>
      <c r="L572" s="13">
        <v>526000</v>
      </c>
    </row>
    <row r="573" spans="1:12" x14ac:dyDescent="0.25">
      <c r="A573" s="1" t="s">
        <v>431</v>
      </c>
      <c r="B573" t="s">
        <v>1095</v>
      </c>
      <c r="C573" s="2" t="s">
        <v>894</v>
      </c>
      <c r="D573" s="2" t="s">
        <v>796</v>
      </c>
      <c r="E573" s="2" t="str">
        <f>VLOOKUP(D573,Paramètres!K:N,2,FALSE)</f>
        <v>Aude</v>
      </c>
      <c r="F573" s="2" t="s">
        <v>24</v>
      </c>
      <c r="G573" s="2" t="s">
        <v>21</v>
      </c>
      <c r="H573" s="2" t="s">
        <v>3</v>
      </c>
      <c r="I573" s="1">
        <v>6</v>
      </c>
      <c r="J573" s="2">
        <v>2022</v>
      </c>
      <c r="K573" s="12">
        <v>129000</v>
      </c>
      <c r="L573" s="13">
        <v>129000</v>
      </c>
    </row>
    <row r="574" spans="1:12" x14ac:dyDescent="0.25">
      <c r="A574" s="1" t="s">
        <v>442</v>
      </c>
      <c r="B574" t="s">
        <v>1108</v>
      </c>
      <c r="C574" s="2" t="s">
        <v>894</v>
      </c>
      <c r="D574" s="2" t="s">
        <v>817</v>
      </c>
      <c r="E574" s="2" t="str">
        <f>VLOOKUP(D574,Paramètres!K:N,2,FALSE)</f>
        <v>Haute-Garonne</v>
      </c>
      <c r="F574" s="2" t="s">
        <v>24</v>
      </c>
      <c r="G574" s="2" t="s">
        <v>21</v>
      </c>
      <c r="H574" s="2" t="s">
        <v>4</v>
      </c>
      <c r="I574" s="1">
        <v>28</v>
      </c>
      <c r="J574" s="2">
        <v>2022</v>
      </c>
      <c r="K574" s="12">
        <v>365860</v>
      </c>
      <c r="L574" s="13">
        <v>344000</v>
      </c>
    </row>
    <row r="575" spans="1:12" x14ac:dyDescent="0.25">
      <c r="A575" s="1" t="s">
        <v>448</v>
      </c>
      <c r="B575" t="s">
        <v>413</v>
      </c>
      <c r="C575" s="2" t="s">
        <v>892</v>
      </c>
      <c r="D575" s="2" t="s">
        <v>817</v>
      </c>
      <c r="E575" s="2" t="str">
        <f>VLOOKUP(D575,Paramètres!K:N,2,FALSE)</f>
        <v>Haute-Garonne</v>
      </c>
      <c r="F575" s="2" t="s">
        <v>24</v>
      </c>
      <c r="G575" s="2" t="s">
        <v>21</v>
      </c>
      <c r="H575" s="2" t="s">
        <v>4</v>
      </c>
      <c r="I575" s="1">
        <v>18</v>
      </c>
      <c r="J575" s="2">
        <v>2022</v>
      </c>
      <c r="K575" s="12">
        <v>298000</v>
      </c>
      <c r="L575" s="13">
        <v>298000</v>
      </c>
    </row>
    <row r="576" spans="1:12" x14ac:dyDescent="0.25">
      <c r="A576" s="1" t="s">
        <v>436</v>
      </c>
      <c r="B576" t="s">
        <v>403</v>
      </c>
      <c r="C576" s="2" t="s">
        <v>892</v>
      </c>
      <c r="D576" s="2" t="s">
        <v>820</v>
      </c>
      <c r="E576" s="2" t="str">
        <f>VLOOKUP(D576,Paramètres!K:N,2,FALSE)</f>
        <v>Hérault</v>
      </c>
      <c r="F576" s="2" t="s">
        <v>24</v>
      </c>
      <c r="G576" s="2" t="s">
        <v>21</v>
      </c>
      <c r="H576" s="2" t="s">
        <v>4</v>
      </c>
      <c r="I576" s="1">
        <v>29</v>
      </c>
      <c r="J576" s="2">
        <v>2022</v>
      </c>
      <c r="K576" s="12">
        <v>394626</v>
      </c>
      <c r="L576" s="13">
        <v>395000</v>
      </c>
    </row>
    <row r="577" spans="1:12" x14ac:dyDescent="0.25">
      <c r="A577" s="1" t="s">
        <v>446</v>
      </c>
      <c r="B577" t="s">
        <v>411</v>
      </c>
      <c r="C577" s="2" t="s">
        <v>894</v>
      </c>
      <c r="D577" s="2" t="s">
        <v>796</v>
      </c>
      <c r="E577" s="2" t="str">
        <f>VLOOKUP(D577,Paramètres!K:N,2,FALSE)</f>
        <v>Aude</v>
      </c>
      <c r="F577" s="2" t="s">
        <v>24</v>
      </c>
      <c r="G577" s="2" t="s">
        <v>21</v>
      </c>
      <c r="H577" s="2" t="s">
        <v>4</v>
      </c>
      <c r="I577" s="1">
        <v>26</v>
      </c>
      <c r="J577" s="2">
        <v>2022</v>
      </c>
      <c r="K577" s="12">
        <v>130000</v>
      </c>
      <c r="L577" s="13">
        <v>130000</v>
      </c>
    </row>
    <row r="578" spans="1:12" x14ac:dyDescent="0.25">
      <c r="A578" s="1" t="s">
        <v>433</v>
      </c>
      <c r="B578" t="s">
        <v>400</v>
      </c>
      <c r="C578" s="2" t="s">
        <v>894</v>
      </c>
      <c r="D578" s="2" t="s">
        <v>817</v>
      </c>
      <c r="E578" s="2" t="str">
        <f>VLOOKUP(D578,Paramètres!K:N,2,FALSE)</f>
        <v>Haute-Garonne</v>
      </c>
      <c r="F578" s="2" t="s">
        <v>24</v>
      </c>
      <c r="G578" s="2" t="s">
        <v>21</v>
      </c>
      <c r="H578" s="2" t="s">
        <v>3</v>
      </c>
      <c r="I578" s="1">
        <v>24</v>
      </c>
      <c r="J578" s="2">
        <v>2022</v>
      </c>
      <c r="K578" s="12">
        <v>516000</v>
      </c>
      <c r="L578" s="13">
        <v>516000</v>
      </c>
    </row>
    <row r="579" spans="1:12" x14ac:dyDescent="0.25">
      <c r="A579" s="1" t="s">
        <v>440</v>
      </c>
      <c r="B579" t="s">
        <v>407</v>
      </c>
      <c r="C579" s="2" t="s">
        <v>894</v>
      </c>
      <c r="D579" s="2" t="s">
        <v>817</v>
      </c>
      <c r="E579" s="2" t="str">
        <f>VLOOKUP(D579,Paramètres!K:N,2,FALSE)</f>
        <v>Haute-Garonne</v>
      </c>
      <c r="F579" s="2" t="s">
        <v>26</v>
      </c>
      <c r="G579" s="2" t="s">
        <v>21</v>
      </c>
      <c r="H579" s="2" t="s">
        <v>4</v>
      </c>
      <c r="I579" s="1">
        <v>61</v>
      </c>
      <c r="J579" s="2">
        <v>2022</v>
      </c>
      <c r="K579" s="13">
        <v>224000</v>
      </c>
      <c r="L579" s="13">
        <v>224000</v>
      </c>
    </row>
    <row r="580" spans="1:12" x14ac:dyDescent="0.25">
      <c r="A580" s="1" t="s">
        <v>440</v>
      </c>
      <c r="B580" t="s">
        <v>407</v>
      </c>
      <c r="C580" s="2" t="s">
        <v>894</v>
      </c>
      <c r="D580" s="2" t="s">
        <v>817</v>
      </c>
      <c r="E580" s="2" t="str">
        <f>VLOOKUP(D580,Paramètres!K:N,2,FALSE)</f>
        <v>Haute-Garonne</v>
      </c>
      <c r="F580" s="2" t="s">
        <v>24</v>
      </c>
      <c r="G580" s="2" t="s">
        <v>21</v>
      </c>
      <c r="H580" s="2" t="s">
        <v>4</v>
      </c>
      <c r="I580" s="1">
        <v>15</v>
      </c>
      <c r="J580" s="2">
        <v>2022</v>
      </c>
      <c r="K580" s="12">
        <v>75000</v>
      </c>
      <c r="L580" s="13">
        <v>75000</v>
      </c>
    </row>
    <row r="581" spans="1:12" x14ac:dyDescent="0.25">
      <c r="A581" s="1" t="s">
        <v>445</v>
      </c>
      <c r="B581" t="s">
        <v>410</v>
      </c>
      <c r="C581" s="2" t="s">
        <v>894</v>
      </c>
      <c r="D581" s="2" t="s">
        <v>834</v>
      </c>
      <c r="E581" s="2" t="str">
        <f>VLOOKUP(D581,Paramètres!K:N,2,FALSE)</f>
        <v>Lozère</v>
      </c>
      <c r="F581" s="2" t="s">
        <v>24</v>
      </c>
      <c r="G581" s="2" t="s">
        <v>21</v>
      </c>
      <c r="H581" s="2" t="s">
        <v>4</v>
      </c>
      <c r="I581" s="1">
        <v>29</v>
      </c>
      <c r="J581" s="2">
        <v>2022</v>
      </c>
      <c r="K581" s="12">
        <v>250000</v>
      </c>
      <c r="L581" s="13">
        <v>250000</v>
      </c>
    </row>
    <row r="582" spans="1:12" x14ac:dyDescent="0.25">
      <c r="A582" s="1" t="s">
        <v>447</v>
      </c>
      <c r="B582" t="s">
        <v>412</v>
      </c>
      <c r="C582" s="2" t="s">
        <v>894</v>
      </c>
      <c r="D582" s="2" t="s">
        <v>851</v>
      </c>
      <c r="E582" s="2" t="str">
        <f>VLOOKUP(D582,Paramètres!K:N,2,FALSE)</f>
        <v>Hautes-Pyrénées</v>
      </c>
      <c r="F582" s="2" t="s">
        <v>24</v>
      </c>
      <c r="G582" s="2" t="s">
        <v>21</v>
      </c>
      <c r="H582" s="2" t="s">
        <v>4</v>
      </c>
      <c r="I582" s="1">
        <v>15</v>
      </c>
      <c r="J582" s="2">
        <v>2022</v>
      </c>
      <c r="K582" s="12">
        <v>75000</v>
      </c>
      <c r="L582" s="13">
        <v>75000</v>
      </c>
    </row>
    <row r="583" spans="1:12" x14ac:dyDescent="0.25">
      <c r="A583" s="1" t="s">
        <v>444</v>
      </c>
      <c r="B583" t="s">
        <v>409</v>
      </c>
      <c r="C583" s="2" t="s">
        <v>892</v>
      </c>
      <c r="D583" s="2" t="s">
        <v>852</v>
      </c>
      <c r="E583" s="2" t="str">
        <f>VLOOKUP(D583,Paramètres!K:N,2,FALSE)</f>
        <v>Pyrénées-Orientales</v>
      </c>
      <c r="F583" s="2" t="s">
        <v>24</v>
      </c>
      <c r="G583" s="2" t="s">
        <v>21</v>
      </c>
      <c r="H583" s="2" t="s">
        <v>4</v>
      </c>
      <c r="I583" s="1">
        <v>17</v>
      </c>
      <c r="J583" s="2">
        <v>2022</v>
      </c>
      <c r="K583" s="12">
        <v>294226</v>
      </c>
      <c r="L583" s="13">
        <v>281500</v>
      </c>
    </row>
    <row r="584" spans="1:12" x14ac:dyDescent="0.25">
      <c r="A584" s="1" t="s">
        <v>439</v>
      </c>
      <c r="B584" t="s">
        <v>406</v>
      </c>
      <c r="C584" s="2" t="s">
        <v>892</v>
      </c>
      <c r="D584" s="2" t="s">
        <v>817</v>
      </c>
      <c r="E584" s="2" t="str">
        <f>VLOOKUP(D584,Paramètres!K:N,2,FALSE)</f>
        <v>Haute-Garonne</v>
      </c>
      <c r="F584" s="2" t="s">
        <v>24</v>
      </c>
      <c r="G584" s="2" t="s">
        <v>21</v>
      </c>
      <c r="H584" s="2" t="s">
        <v>4</v>
      </c>
      <c r="I584" s="1">
        <v>16</v>
      </c>
      <c r="J584" s="2">
        <v>2022</v>
      </c>
      <c r="K584" s="12">
        <v>279810.32</v>
      </c>
      <c r="L584" s="13">
        <v>280000</v>
      </c>
    </row>
    <row r="585" spans="1:12" x14ac:dyDescent="0.25">
      <c r="A585" s="1" t="s">
        <v>438</v>
      </c>
      <c r="B585" t="s">
        <v>405</v>
      </c>
      <c r="C585" s="2" t="s">
        <v>894</v>
      </c>
      <c r="D585" s="2" t="s">
        <v>816</v>
      </c>
      <c r="E585" s="2" t="str">
        <f>VLOOKUP(D585,Paramètres!K:N,2,FALSE)</f>
        <v>Gard</v>
      </c>
      <c r="F585" s="2" t="s">
        <v>24</v>
      </c>
      <c r="G585" s="2" t="s">
        <v>21</v>
      </c>
      <c r="H585" s="2" t="s">
        <v>3</v>
      </c>
      <c r="I585" s="1">
        <v>21</v>
      </c>
      <c r="J585" s="2">
        <v>2022</v>
      </c>
      <c r="K585" s="12">
        <v>986500</v>
      </c>
      <c r="L585" s="13">
        <v>986500</v>
      </c>
    </row>
    <row r="586" spans="1:12" x14ac:dyDescent="0.25">
      <c r="A586" s="1">
        <v>52484900000000</v>
      </c>
      <c r="B586" t="s">
        <v>1037</v>
      </c>
      <c r="C586" s="2" t="s">
        <v>894</v>
      </c>
      <c r="D586" s="2">
        <v>34</v>
      </c>
      <c r="E586" s="2" t="s">
        <v>650</v>
      </c>
      <c r="F586" s="2" t="s">
        <v>24</v>
      </c>
      <c r="G586" s="2" t="s">
        <v>21</v>
      </c>
      <c r="H586" s="2" t="s">
        <v>4</v>
      </c>
      <c r="I586" s="2">
        <v>37</v>
      </c>
      <c r="J586" s="2">
        <v>2021</v>
      </c>
      <c r="K586" s="12">
        <v>445000</v>
      </c>
      <c r="L586" s="12">
        <v>445000</v>
      </c>
    </row>
    <row r="587" spans="1:12" x14ac:dyDescent="0.25">
      <c r="A587" s="1">
        <v>30587411700891</v>
      </c>
      <c r="B587" t="s">
        <v>1041</v>
      </c>
      <c r="C587" s="2" t="s">
        <v>892</v>
      </c>
      <c r="D587" s="2">
        <v>31</v>
      </c>
      <c r="E587" s="2" t="s">
        <v>644</v>
      </c>
      <c r="F587" s="2" t="s">
        <v>24</v>
      </c>
      <c r="G587" s="2" t="s">
        <v>21</v>
      </c>
      <c r="H587" s="2" t="s">
        <v>4</v>
      </c>
      <c r="I587" s="2">
        <v>22</v>
      </c>
      <c r="J587" s="2">
        <v>2023</v>
      </c>
      <c r="K587" s="12">
        <v>204244.39</v>
      </c>
      <c r="L587" s="12">
        <v>175000</v>
      </c>
    </row>
    <row r="588" spans="1:12" x14ac:dyDescent="0.25">
      <c r="A588" s="1">
        <v>32912211300239</v>
      </c>
      <c r="B588" t="s">
        <v>1044</v>
      </c>
      <c r="C588" s="2" t="s">
        <v>894</v>
      </c>
      <c r="D588" s="2">
        <v>9</v>
      </c>
      <c r="E588" s="2" t="s">
        <v>600</v>
      </c>
      <c r="F588" s="2" t="s">
        <v>24</v>
      </c>
      <c r="G588" s="2" t="s">
        <v>21</v>
      </c>
      <c r="H588" s="2" t="s">
        <v>3</v>
      </c>
      <c r="I588" s="2">
        <v>15</v>
      </c>
      <c r="J588" s="2">
        <v>2023</v>
      </c>
      <c r="K588" s="12">
        <v>287000</v>
      </c>
      <c r="L588" s="12">
        <v>283000</v>
      </c>
    </row>
    <row r="589" spans="1:12" x14ac:dyDescent="0.25">
      <c r="A589" s="1">
        <v>32965137600058</v>
      </c>
      <c r="B589" t="s">
        <v>1045</v>
      </c>
      <c r="C589" s="2" t="s">
        <v>894</v>
      </c>
      <c r="D589" s="2">
        <v>46</v>
      </c>
      <c r="E589" s="2" t="s">
        <v>674</v>
      </c>
      <c r="F589" s="2" t="s">
        <v>24</v>
      </c>
      <c r="G589" s="2" t="s">
        <v>21</v>
      </c>
      <c r="H589" s="2" t="s">
        <v>3</v>
      </c>
      <c r="I589" s="2">
        <v>17</v>
      </c>
      <c r="J589" s="2">
        <v>2023</v>
      </c>
      <c r="K589" s="12">
        <v>649624.86</v>
      </c>
      <c r="L589" s="12">
        <v>541000</v>
      </c>
    </row>
    <row r="590" spans="1:12" x14ac:dyDescent="0.25">
      <c r="A590" s="1">
        <v>77599746300028</v>
      </c>
      <c r="B590" t="s">
        <v>1049</v>
      </c>
      <c r="C590" s="2" t="s">
        <v>894</v>
      </c>
      <c r="D590" s="2">
        <v>34</v>
      </c>
      <c r="E590" s="2" t="s">
        <v>650</v>
      </c>
      <c r="F590" s="2" t="s">
        <v>24</v>
      </c>
      <c r="G590" s="2" t="s">
        <v>21</v>
      </c>
      <c r="H590" s="2" t="s">
        <v>897</v>
      </c>
      <c r="I590" s="2">
        <v>22</v>
      </c>
      <c r="J590" s="2">
        <v>2023</v>
      </c>
      <c r="K590" s="12">
        <v>600000</v>
      </c>
      <c r="L590" s="12">
        <v>405000</v>
      </c>
    </row>
    <row r="591" spans="1:12" x14ac:dyDescent="0.25">
      <c r="A591" s="1">
        <v>32066261200011</v>
      </c>
      <c r="B591" t="s">
        <v>1043</v>
      </c>
      <c r="C591" s="2" t="s">
        <v>894</v>
      </c>
      <c r="D591" s="2">
        <v>81</v>
      </c>
      <c r="E591" s="2" t="s">
        <v>744</v>
      </c>
      <c r="F591" s="2" t="s">
        <v>24</v>
      </c>
      <c r="G591" s="2" t="s">
        <v>21</v>
      </c>
      <c r="H591" s="2" t="s">
        <v>3</v>
      </c>
      <c r="I591" s="2">
        <v>18</v>
      </c>
      <c r="J591" s="2">
        <v>2023</v>
      </c>
      <c r="K591" s="12">
        <v>670000</v>
      </c>
      <c r="L591" s="12">
        <v>640000</v>
      </c>
    </row>
    <row r="592" spans="1:12" x14ac:dyDescent="0.25">
      <c r="A592" s="1">
        <v>26340019400019</v>
      </c>
      <c r="B592" t="s">
        <v>1039</v>
      </c>
      <c r="C592" s="2" t="s">
        <v>891</v>
      </c>
      <c r="D592" s="2">
        <v>34</v>
      </c>
      <c r="E592" s="2" t="s">
        <v>650</v>
      </c>
      <c r="F592" s="2" t="s">
        <v>24</v>
      </c>
      <c r="G592" s="2" t="s">
        <v>21</v>
      </c>
      <c r="H592" s="2" t="s">
        <v>3</v>
      </c>
      <c r="I592" s="2">
        <v>19</v>
      </c>
      <c r="J592" s="2">
        <v>2023</v>
      </c>
      <c r="K592" s="12">
        <v>713005</v>
      </c>
      <c r="L592" s="12">
        <v>705000</v>
      </c>
    </row>
    <row r="593" spans="1:12" x14ac:dyDescent="0.25">
      <c r="A593" s="1">
        <v>26650018000010</v>
      </c>
      <c r="B593" t="s">
        <v>1040</v>
      </c>
      <c r="C593" s="2" t="s">
        <v>891</v>
      </c>
      <c r="D593" s="2">
        <v>65</v>
      </c>
      <c r="E593" s="2" t="s">
        <v>712</v>
      </c>
      <c r="F593" s="2" t="s">
        <v>24</v>
      </c>
      <c r="G593" s="2" t="s">
        <v>21</v>
      </c>
      <c r="H593" s="2" t="s">
        <v>897</v>
      </c>
      <c r="I593" s="2">
        <v>16</v>
      </c>
      <c r="J593" s="2">
        <v>2023</v>
      </c>
      <c r="K593" s="12">
        <v>612000</v>
      </c>
      <c r="L593" s="12">
        <v>448000</v>
      </c>
    </row>
    <row r="594" spans="1:12" x14ac:dyDescent="0.25">
      <c r="A594" s="1">
        <v>66080035000010</v>
      </c>
      <c r="B594" t="s">
        <v>1047</v>
      </c>
      <c r="C594" s="2" t="s">
        <v>891</v>
      </c>
      <c r="D594" s="2">
        <v>31</v>
      </c>
      <c r="E594" s="2" t="s">
        <v>644</v>
      </c>
      <c r="F594" s="2" t="s">
        <v>24</v>
      </c>
      <c r="G594" s="2" t="s">
        <v>21</v>
      </c>
      <c r="H594" s="2" t="s">
        <v>3</v>
      </c>
      <c r="I594" s="2">
        <v>16</v>
      </c>
      <c r="J594" s="2">
        <v>2023</v>
      </c>
      <c r="K594" s="12">
        <v>540000</v>
      </c>
      <c r="L594" s="12">
        <v>410000</v>
      </c>
    </row>
    <row r="595" spans="1:12" x14ac:dyDescent="0.25">
      <c r="A595" s="1">
        <v>31929302300010</v>
      </c>
      <c r="B595" t="s">
        <v>1042</v>
      </c>
      <c r="C595" s="2" t="s">
        <v>891</v>
      </c>
      <c r="D595" s="2">
        <v>31</v>
      </c>
      <c r="E595" s="2" t="s">
        <v>644</v>
      </c>
      <c r="F595" s="2" t="s">
        <v>24</v>
      </c>
      <c r="G595" s="2" t="s">
        <v>21</v>
      </c>
      <c r="H595" s="2" t="s">
        <v>3</v>
      </c>
      <c r="I595" s="2">
        <v>18</v>
      </c>
      <c r="J595" s="2">
        <v>2023</v>
      </c>
      <c r="K595" s="12">
        <v>613300</v>
      </c>
      <c r="L595" s="12">
        <v>529000</v>
      </c>
    </row>
    <row r="596" spans="1:12" x14ac:dyDescent="0.25">
      <c r="A596" s="1">
        <v>20006733800018</v>
      </c>
      <c r="B596" t="s">
        <v>1038</v>
      </c>
      <c r="C596" s="2" t="s">
        <v>894</v>
      </c>
      <c r="D596" s="2">
        <v>65</v>
      </c>
      <c r="E596" s="2" t="s">
        <v>712</v>
      </c>
      <c r="F596" s="2" t="s">
        <v>24</v>
      </c>
      <c r="G596" s="2" t="s">
        <v>21</v>
      </c>
      <c r="H596" s="2" t="s">
        <v>4</v>
      </c>
      <c r="I596" s="2">
        <v>2</v>
      </c>
      <c r="J596" s="2">
        <v>2023</v>
      </c>
      <c r="K596" s="12">
        <v>50000</v>
      </c>
      <c r="L596" s="12">
        <v>50000</v>
      </c>
    </row>
    <row r="597" spans="1:12" x14ac:dyDescent="0.25">
      <c r="A597" s="1">
        <v>52978422500417</v>
      </c>
      <c r="B597" t="s">
        <v>1098</v>
      </c>
      <c r="C597" s="2" t="s">
        <v>894</v>
      </c>
      <c r="D597" s="2">
        <v>31</v>
      </c>
      <c r="E597" s="2" t="s">
        <v>644</v>
      </c>
      <c r="F597" s="2" t="s">
        <v>24</v>
      </c>
      <c r="G597" s="2" t="s">
        <v>21</v>
      </c>
      <c r="H597" s="2" t="s">
        <v>4</v>
      </c>
      <c r="I597" s="2">
        <v>41</v>
      </c>
      <c r="J597" s="2">
        <v>2023</v>
      </c>
      <c r="K597" s="12">
        <v>462760</v>
      </c>
      <c r="L597" s="12">
        <v>383000</v>
      </c>
    </row>
    <row r="598" spans="1:12" x14ac:dyDescent="0.25">
      <c r="A598" s="1">
        <v>77560897900206</v>
      </c>
      <c r="B598" t="s">
        <v>1084</v>
      </c>
      <c r="C598" s="2" t="s">
        <v>894</v>
      </c>
      <c r="D598" s="2">
        <v>48</v>
      </c>
      <c r="E598" s="2" t="s">
        <v>678</v>
      </c>
      <c r="F598" s="2" t="s">
        <v>25</v>
      </c>
      <c r="G598" s="2" t="s">
        <v>21</v>
      </c>
      <c r="H598" s="2" t="s">
        <v>4</v>
      </c>
      <c r="I598" s="2">
        <v>1</v>
      </c>
      <c r="J598" s="2">
        <v>2023</v>
      </c>
      <c r="K598" s="12">
        <v>10900</v>
      </c>
      <c r="L598" s="12">
        <v>7500</v>
      </c>
    </row>
    <row r="599" spans="1:12" x14ac:dyDescent="0.25">
      <c r="A599" s="1">
        <v>77555638400474</v>
      </c>
      <c r="B599" t="s">
        <v>1096</v>
      </c>
      <c r="C599" s="2" t="s">
        <v>894</v>
      </c>
      <c r="D599" s="2">
        <v>12</v>
      </c>
      <c r="E599" s="2" t="s">
        <v>606</v>
      </c>
      <c r="F599" s="2" t="s">
        <v>24</v>
      </c>
      <c r="G599" s="2" t="s">
        <v>21</v>
      </c>
      <c r="H599" s="2" t="s">
        <v>4</v>
      </c>
      <c r="I599" s="2">
        <v>7</v>
      </c>
      <c r="J599" s="2">
        <v>2023</v>
      </c>
      <c r="K599" s="12">
        <v>35000</v>
      </c>
      <c r="L599" s="12">
        <v>35000</v>
      </c>
    </row>
    <row r="600" spans="1:12" x14ac:dyDescent="0.25">
      <c r="A600" s="1">
        <v>77558124200366</v>
      </c>
      <c r="B600" t="s">
        <v>1083</v>
      </c>
      <c r="C600" s="2" t="s">
        <v>894</v>
      </c>
      <c r="D600" s="2">
        <v>31</v>
      </c>
      <c r="E600" s="2" t="s">
        <v>644</v>
      </c>
      <c r="F600" s="2" t="s">
        <v>24</v>
      </c>
      <c r="G600" s="2" t="s">
        <v>21</v>
      </c>
      <c r="H600" s="2" t="s">
        <v>3</v>
      </c>
      <c r="I600" s="2">
        <v>2</v>
      </c>
      <c r="J600" s="2">
        <v>2023</v>
      </c>
      <c r="K600" s="12">
        <v>82000</v>
      </c>
      <c r="L600" s="12">
        <v>56500</v>
      </c>
    </row>
    <row r="601" spans="1:12" x14ac:dyDescent="0.25">
      <c r="A601" s="1">
        <v>77598282000034</v>
      </c>
      <c r="B601" t="s">
        <v>1048</v>
      </c>
      <c r="C601" s="2" t="s">
        <v>896</v>
      </c>
      <c r="D601" s="2">
        <v>34</v>
      </c>
      <c r="E601" s="2" t="s">
        <v>650</v>
      </c>
      <c r="F601" s="2" t="s">
        <v>24</v>
      </c>
      <c r="G601" s="2" t="s">
        <v>21</v>
      </c>
      <c r="H601" s="2" t="s">
        <v>3</v>
      </c>
      <c r="I601" s="2">
        <v>19</v>
      </c>
      <c r="J601" s="2">
        <v>2023</v>
      </c>
      <c r="K601" s="12">
        <v>760000</v>
      </c>
      <c r="L601" s="12">
        <v>761000</v>
      </c>
    </row>
    <row r="602" spans="1:12" x14ac:dyDescent="0.25">
      <c r="A602" s="1">
        <v>44249119700673</v>
      </c>
      <c r="B602" t="s">
        <v>1046</v>
      </c>
      <c r="C602" s="2" t="s">
        <v>892</v>
      </c>
      <c r="D602" s="2">
        <v>12</v>
      </c>
      <c r="E602" s="2" t="s">
        <v>606</v>
      </c>
      <c r="F602" s="2" t="s">
        <v>24</v>
      </c>
      <c r="G602" s="2" t="s">
        <v>21</v>
      </c>
      <c r="H602" s="2" t="s">
        <v>4</v>
      </c>
      <c r="I602" s="2">
        <v>18</v>
      </c>
      <c r="J602" s="2">
        <v>2023</v>
      </c>
      <c r="K602" s="12">
        <v>312265</v>
      </c>
      <c r="L602" s="12">
        <v>225000</v>
      </c>
    </row>
    <row r="603" spans="1:12" x14ac:dyDescent="0.25">
      <c r="A603" s="1">
        <v>84232540900014</v>
      </c>
      <c r="B603" t="s">
        <v>1050</v>
      </c>
      <c r="C603" s="2" t="s">
        <v>892</v>
      </c>
      <c r="D603" s="2">
        <v>81</v>
      </c>
      <c r="E603" s="2" t="s">
        <v>744</v>
      </c>
      <c r="F603" s="2" t="s">
        <v>24</v>
      </c>
      <c r="G603" s="2" t="s">
        <v>21</v>
      </c>
      <c r="H603" s="2" t="s">
        <v>897</v>
      </c>
      <c r="I603" s="2">
        <v>18</v>
      </c>
      <c r="J603" s="2">
        <v>2023</v>
      </c>
      <c r="K603" s="12">
        <v>395031</v>
      </c>
      <c r="L603" s="12">
        <v>330000</v>
      </c>
    </row>
    <row r="604" spans="1:12" x14ac:dyDescent="0.25">
      <c r="A604" s="1">
        <v>32086181800237</v>
      </c>
      <c r="B604" t="s">
        <v>402</v>
      </c>
      <c r="C604" s="2" t="s">
        <v>891</v>
      </c>
      <c r="D604" s="2">
        <v>11</v>
      </c>
      <c r="E604" s="2" t="s">
        <v>604</v>
      </c>
      <c r="F604" s="2" t="s">
        <v>24</v>
      </c>
      <c r="G604" s="2" t="s">
        <v>21</v>
      </c>
      <c r="H604" s="2" t="s">
        <v>3</v>
      </c>
      <c r="I604" s="2">
        <v>21</v>
      </c>
      <c r="J604" s="2">
        <v>2023</v>
      </c>
      <c r="K604" s="12">
        <v>441000</v>
      </c>
      <c r="L604" s="12">
        <v>441000</v>
      </c>
    </row>
    <row r="605" spans="1:12" x14ac:dyDescent="0.25">
      <c r="A605" s="1" t="s">
        <v>484</v>
      </c>
      <c r="B605" t="s">
        <v>452</v>
      </c>
      <c r="C605" s="2" t="s">
        <v>891</v>
      </c>
      <c r="D605" s="2" t="s">
        <v>839</v>
      </c>
      <c r="E605" s="2" t="str">
        <f>VLOOKUP(D605,Paramètres!K:N,2,FALSE)</f>
        <v>Mayenne</v>
      </c>
      <c r="F605" s="2" t="s">
        <v>24</v>
      </c>
      <c r="G605" s="2" t="s">
        <v>22</v>
      </c>
      <c r="H605" s="2" t="s">
        <v>3</v>
      </c>
      <c r="I605" s="1">
        <v>15</v>
      </c>
      <c r="J605" s="2">
        <v>2021</v>
      </c>
      <c r="K605" s="12">
        <v>675000</v>
      </c>
      <c r="L605" s="13">
        <v>675000</v>
      </c>
    </row>
    <row r="606" spans="1:12" x14ac:dyDescent="0.25">
      <c r="A606" s="1" t="s">
        <v>487</v>
      </c>
      <c r="B606" t="s">
        <v>455</v>
      </c>
      <c r="C606" s="2" t="s">
        <v>891</v>
      </c>
      <c r="D606" s="2" t="s">
        <v>868</v>
      </c>
      <c r="E606" s="2" t="str">
        <f>VLOOKUP(D606,Paramètres!K:N,2,FALSE)</f>
        <v>Vendée</v>
      </c>
      <c r="F606" s="2" t="s">
        <v>24</v>
      </c>
      <c r="G606" s="2" t="s">
        <v>22</v>
      </c>
      <c r="H606" s="2" t="s">
        <v>4</v>
      </c>
      <c r="I606" s="1">
        <v>20</v>
      </c>
      <c r="J606" s="2">
        <v>2021</v>
      </c>
      <c r="K606" s="12">
        <v>579776</v>
      </c>
      <c r="L606" s="13">
        <v>580000</v>
      </c>
    </row>
    <row r="607" spans="1:12" x14ac:dyDescent="0.25">
      <c r="A607" s="1" t="s">
        <v>494</v>
      </c>
      <c r="B607" t="s">
        <v>462</v>
      </c>
      <c r="C607" s="2" t="s">
        <v>891</v>
      </c>
      <c r="D607" s="2" t="s">
        <v>835</v>
      </c>
      <c r="E607" s="2" t="str">
        <f>VLOOKUP(D607,Paramètres!K:N,2,FALSE)</f>
        <v>Maine-et-Loire</v>
      </c>
      <c r="F607" s="2" t="s">
        <v>24</v>
      </c>
      <c r="G607" s="2" t="s">
        <v>22</v>
      </c>
      <c r="H607" s="2" t="s">
        <v>4</v>
      </c>
      <c r="I607" s="1">
        <v>17</v>
      </c>
      <c r="J607" s="2">
        <v>2021</v>
      </c>
      <c r="K607" s="12">
        <v>510200</v>
      </c>
      <c r="L607" s="13">
        <v>510000</v>
      </c>
    </row>
    <row r="608" spans="1:12" x14ac:dyDescent="0.25">
      <c r="A608" s="1" t="s">
        <v>486</v>
      </c>
      <c r="B608" t="s">
        <v>454</v>
      </c>
      <c r="C608" s="2" t="s">
        <v>891</v>
      </c>
      <c r="D608" s="2" t="s">
        <v>839</v>
      </c>
      <c r="E608" s="2" t="str">
        <f>VLOOKUP(D608,Paramètres!K:N,2,FALSE)</f>
        <v>Mayenne</v>
      </c>
      <c r="F608" s="2" t="s">
        <v>24</v>
      </c>
      <c r="G608" s="2" t="s">
        <v>22</v>
      </c>
      <c r="H608" s="2" t="s">
        <v>3</v>
      </c>
      <c r="I608" s="1">
        <v>22</v>
      </c>
      <c r="J608" s="2">
        <v>2021</v>
      </c>
      <c r="K608" s="12">
        <v>850000</v>
      </c>
      <c r="L608" s="13">
        <v>750000</v>
      </c>
    </row>
    <row r="609" spans="1:12" x14ac:dyDescent="0.25">
      <c r="A609" s="1" t="s">
        <v>489</v>
      </c>
      <c r="B609" t="s">
        <v>457</v>
      </c>
      <c r="C609" s="2" t="s">
        <v>895</v>
      </c>
      <c r="D609" s="2" t="s">
        <v>830</v>
      </c>
      <c r="E609" s="2" t="str">
        <f>VLOOKUP(D609,Paramètres!K:N,2,FALSE)</f>
        <v>Loire-Atlantique</v>
      </c>
      <c r="F609" s="2" t="s">
        <v>24</v>
      </c>
      <c r="G609" s="2" t="s">
        <v>22</v>
      </c>
      <c r="H609" s="2" t="s">
        <v>4</v>
      </c>
      <c r="I609" s="1">
        <v>15</v>
      </c>
      <c r="J609" s="2">
        <v>2021</v>
      </c>
      <c r="K609" s="12">
        <v>365000</v>
      </c>
      <c r="L609" s="13">
        <v>365000</v>
      </c>
    </row>
    <row r="610" spans="1:12" x14ac:dyDescent="0.25">
      <c r="A610" s="1" t="s">
        <v>490</v>
      </c>
      <c r="B610" t="s">
        <v>458</v>
      </c>
      <c r="C610" s="2" t="s">
        <v>895</v>
      </c>
      <c r="D610" s="2" t="s">
        <v>868</v>
      </c>
      <c r="E610" s="2" t="str">
        <f>VLOOKUP(D610,Paramètres!K:N,2,FALSE)</f>
        <v>Vendée</v>
      </c>
      <c r="F610" s="2" t="s">
        <v>24</v>
      </c>
      <c r="G610" s="2" t="s">
        <v>22</v>
      </c>
      <c r="H610" s="2" t="s">
        <v>4</v>
      </c>
      <c r="I610" s="1">
        <v>49</v>
      </c>
      <c r="J610" s="2">
        <v>2021</v>
      </c>
      <c r="K610" s="12">
        <v>490000</v>
      </c>
      <c r="L610" s="13">
        <v>490000</v>
      </c>
    </row>
    <row r="611" spans="1:12" x14ac:dyDescent="0.25">
      <c r="A611" s="1" t="s">
        <v>493</v>
      </c>
      <c r="B611" t="s">
        <v>461</v>
      </c>
      <c r="C611" s="2" t="s">
        <v>891</v>
      </c>
      <c r="D611" s="2" t="s">
        <v>830</v>
      </c>
      <c r="E611" s="2" t="str">
        <f>VLOOKUP(D611,Paramètres!K:N,2,FALSE)</f>
        <v>Loire-Atlantique</v>
      </c>
      <c r="F611" s="2" t="s">
        <v>24</v>
      </c>
      <c r="G611" s="2" t="s">
        <v>22</v>
      </c>
      <c r="H611" s="2" t="s">
        <v>4</v>
      </c>
      <c r="I611" s="1">
        <v>19</v>
      </c>
      <c r="J611" s="2">
        <v>2021</v>
      </c>
      <c r="K611" s="12">
        <v>438274</v>
      </c>
      <c r="L611" s="13">
        <v>435000</v>
      </c>
    </row>
    <row r="612" spans="1:12" x14ac:dyDescent="0.25">
      <c r="A612" s="1" t="s">
        <v>481</v>
      </c>
      <c r="B612" t="s">
        <v>450</v>
      </c>
      <c r="C612" s="2" t="s">
        <v>891</v>
      </c>
      <c r="D612" s="2" t="s">
        <v>830</v>
      </c>
      <c r="E612" s="2" t="str">
        <f>VLOOKUP(D612,Paramètres!K:N,2,FALSE)</f>
        <v>Loire-Atlantique</v>
      </c>
      <c r="F612" s="2" t="s">
        <v>25</v>
      </c>
      <c r="G612" s="2" t="s">
        <v>22</v>
      </c>
      <c r="H612" s="2" t="s">
        <v>4</v>
      </c>
      <c r="I612" s="2">
        <v>28</v>
      </c>
      <c r="J612" s="2">
        <v>2021</v>
      </c>
      <c r="K612" s="12">
        <v>280000</v>
      </c>
      <c r="L612" s="13">
        <v>280000</v>
      </c>
    </row>
    <row r="613" spans="1:12" x14ac:dyDescent="0.25">
      <c r="A613" s="1" t="s">
        <v>482</v>
      </c>
      <c r="B613" t="s">
        <v>473</v>
      </c>
      <c r="C613" s="2" t="s">
        <v>894</v>
      </c>
      <c r="D613" s="2" t="s">
        <v>830</v>
      </c>
      <c r="E613" s="2" t="str">
        <f>VLOOKUP(D613,Paramètres!K:N,2,FALSE)</f>
        <v>Loire-Atlantique</v>
      </c>
      <c r="F613" s="2" t="s">
        <v>24</v>
      </c>
      <c r="G613" s="2" t="s">
        <v>22</v>
      </c>
      <c r="H613" s="2" t="s">
        <v>3</v>
      </c>
      <c r="I613" s="2">
        <v>21</v>
      </c>
      <c r="J613" s="2">
        <v>2021</v>
      </c>
      <c r="K613" s="12">
        <f>716220+100000</f>
        <v>816220</v>
      </c>
      <c r="L613" s="13">
        <f>525000+100000</f>
        <v>625000</v>
      </c>
    </row>
    <row r="614" spans="1:12" x14ac:dyDescent="0.25">
      <c r="A614" s="1" t="s">
        <v>491</v>
      </c>
      <c r="B614" t="s">
        <v>459</v>
      </c>
      <c r="C614" s="2" t="s">
        <v>894</v>
      </c>
      <c r="D614" s="2" t="s">
        <v>830</v>
      </c>
      <c r="E614" s="2" t="str">
        <f>VLOOKUP(D614,Paramètres!K:N,2,FALSE)</f>
        <v>Loire-Atlantique</v>
      </c>
      <c r="F614" s="2" t="s">
        <v>24</v>
      </c>
      <c r="G614" s="2" t="s">
        <v>22</v>
      </c>
      <c r="H614" s="2" t="s">
        <v>4</v>
      </c>
      <c r="I614" s="1">
        <v>21</v>
      </c>
      <c r="J614" s="2">
        <v>2021</v>
      </c>
      <c r="K614" s="12">
        <v>325000</v>
      </c>
      <c r="L614" s="13">
        <v>325000</v>
      </c>
    </row>
    <row r="615" spans="1:12" x14ac:dyDescent="0.25">
      <c r="A615" s="1" t="s">
        <v>483</v>
      </c>
      <c r="B615" t="s">
        <v>451</v>
      </c>
      <c r="C615" s="2" t="s">
        <v>894</v>
      </c>
      <c r="D615" s="2" t="s">
        <v>835</v>
      </c>
      <c r="E615" s="2" t="str">
        <f>VLOOKUP(D615,Paramètres!K:N,2,FALSE)</f>
        <v>Maine-et-Loire</v>
      </c>
      <c r="F615" s="2" t="s">
        <v>24</v>
      </c>
      <c r="G615" s="2" t="s">
        <v>22</v>
      </c>
      <c r="H615" s="2" t="s">
        <v>4</v>
      </c>
      <c r="I615" s="2">
        <v>29</v>
      </c>
      <c r="J615" s="2">
        <v>2021</v>
      </c>
      <c r="K615" s="12">
        <v>290000</v>
      </c>
      <c r="L615" s="13">
        <v>290000</v>
      </c>
    </row>
    <row r="616" spans="1:12" x14ac:dyDescent="0.25">
      <c r="A616" s="1" t="s">
        <v>492</v>
      </c>
      <c r="B616" t="s">
        <v>460</v>
      </c>
      <c r="C616" s="2" t="s">
        <v>894</v>
      </c>
      <c r="D616" s="2" t="s">
        <v>858</v>
      </c>
      <c r="E616" s="2" t="str">
        <f>VLOOKUP(D616,Paramètres!K:N,2,FALSE)</f>
        <v>Sarthe</v>
      </c>
      <c r="F616" s="2" t="s">
        <v>24</v>
      </c>
      <c r="G616" s="2" t="s">
        <v>22</v>
      </c>
      <c r="H616" s="2" t="s">
        <v>4</v>
      </c>
      <c r="I616" s="1">
        <v>36</v>
      </c>
      <c r="J616" s="2">
        <v>2021</v>
      </c>
      <c r="K616" s="12">
        <v>462000</v>
      </c>
      <c r="L616" s="13">
        <v>370000</v>
      </c>
    </row>
    <row r="617" spans="1:12" x14ac:dyDescent="0.25">
      <c r="A617" s="1" t="s">
        <v>488</v>
      </c>
      <c r="B617" t="s">
        <v>456</v>
      </c>
      <c r="C617" s="2" t="s">
        <v>894</v>
      </c>
      <c r="D617" s="2" t="s">
        <v>868</v>
      </c>
      <c r="E617" s="2" t="str">
        <f>VLOOKUP(D617,Paramètres!K:N,2,FALSE)</f>
        <v>Vendée</v>
      </c>
      <c r="F617" s="2" t="s">
        <v>24</v>
      </c>
      <c r="G617" s="2" t="s">
        <v>22</v>
      </c>
      <c r="H617" s="2" t="s">
        <v>4</v>
      </c>
      <c r="I617" s="1">
        <v>49</v>
      </c>
      <c r="J617" s="2">
        <v>2021</v>
      </c>
      <c r="K617" s="12">
        <v>477000</v>
      </c>
      <c r="L617" s="13">
        <v>490000</v>
      </c>
    </row>
    <row r="618" spans="1:12" x14ac:dyDescent="0.25">
      <c r="A618" s="1" t="s">
        <v>485</v>
      </c>
      <c r="B618" t="s">
        <v>453</v>
      </c>
      <c r="C618" s="2" t="s">
        <v>894</v>
      </c>
      <c r="D618" s="2" t="s">
        <v>830</v>
      </c>
      <c r="E618" s="2" t="str">
        <f>VLOOKUP(D618,Paramètres!K:N,2,FALSE)</f>
        <v>Loire-Atlantique</v>
      </c>
      <c r="F618" s="2" t="s">
        <v>24</v>
      </c>
      <c r="G618" s="2" t="s">
        <v>22</v>
      </c>
      <c r="H618" s="2" t="s">
        <v>4</v>
      </c>
      <c r="I618" s="2">
        <v>19</v>
      </c>
      <c r="J618" s="2">
        <v>2021</v>
      </c>
      <c r="K618" s="12">
        <v>190000</v>
      </c>
      <c r="L618" s="13">
        <v>190000</v>
      </c>
    </row>
    <row r="619" spans="1:12" x14ac:dyDescent="0.25">
      <c r="A619" s="1" t="s">
        <v>498</v>
      </c>
      <c r="B619" t="s">
        <v>466</v>
      </c>
      <c r="C619" s="2" t="s">
        <v>891</v>
      </c>
      <c r="D619" s="2" t="s">
        <v>858</v>
      </c>
      <c r="E619" s="2" t="str">
        <f>VLOOKUP(D619,Paramètres!K:N,2,FALSE)</f>
        <v>Sarthe</v>
      </c>
      <c r="F619" s="2" t="s">
        <v>24</v>
      </c>
      <c r="G619" s="2" t="s">
        <v>22</v>
      </c>
      <c r="H619" s="2" t="s">
        <v>3</v>
      </c>
      <c r="I619" s="1">
        <v>15</v>
      </c>
      <c r="J619" s="2">
        <v>2022</v>
      </c>
      <c r="K619" s="12">
        <v>578089.80000000005</v>
      </c>
      <c r="L619" s="13">
        <v>577500</v>
      </c>
    </row>
    <row r="620" spans="1:12" x14ac:dyDescent="0.25">
      <c r="A620" s="1" t="s">
        <v>505</v>
      </c>
      <c r="B620" t="s">
        <v>478</v>
      </c>
      <c r="C620" s="2" t="s">
        <v>891</v>
      </c>
      <c r="D620" s="2" t="s">
        <v>868</v>
      </c>
      <c r="E620" s="2" t="str">
        <f>VLOOKUP(D620,Paramètres!K:N,2,FALSE)</f>
        <v>Vendée</v>
      </c>
      <c r="F620" s="2" t="s">
        <v>24</v>
      </c>
      <c r="G620" s="2" t="s">
        <v>22</v>
      </c>
      <c r="H620" s="2" t="s">
        <v>897</v>
      </c>
      <c r="I620" s="1">
        <v>15</v>
      </c>
      <c r="J620" s="2">
        <v>2022</v>
      </c>
      <c r="K620" s="12">
        <v>371500</v>
      </c>
      <c r="L620" s="13">
        <v>220000</v>
      </c>
    </row>
    <row r="621" spans="1:12" x14ac:dyDescent="0.25">
      <c r="A621" s="1" t="s">
        <v>504</v>
      </c>
      <c r="B621" t="s">
        <v>477</v>
      </c>
      <c r="C621" s="2" t="s">
        <v>891</v>
      </c>
      <c r="D621" s="2" t="s">
        <v>835</v>
      </c>
      <c r="E621" s="2" t="str">
        <f>VLOOKUP(D621,Paramètres!K:N,2,FALSE)</f>
        <v>Maine-et-Loire</v>
      </c>
      <c r="F621" s="2" t="s">
        <v>25</v>
      </c>
      <c r="G621" s="2" t="s">
        <v>22</v>
      </c>
      <c r="H621" s="2" t="s">
        <v>3</v>
      </c>
      <c r="I621" s="1">
        <v>27</v>
      </c>
      <c r="J621" s="2">
        <v>2022</v>
      </c>
      <c r="K621" s="12">
        <v>1178000</v>
      </c>
      <c r="L621" s="13">
        <v>1074500</v>
      </c>
    </row>
    <row r="622" spans="1:12" x14ac:dyDescent="0.25">
      <c r="A622" s="1" t="s">
        <v>499</v>
      </c>
      <c r="B622" t="s">
        <v>474</v>
      </c>
      <c r="C622" s="2" t="s">
        <v>894</v>
      </c>
      <c r="D622" s="2" t="s">
        <v>835</v>
      </c>
      <c r="E622" s="2" t="str">
        <f>VLOOKUP(D622,Paramètres!K:N,2,FALSE)</f>
        <v>Maine-et-Loire</v>
      </c>
      <c r="F622" s="2" t="s">
        <v>24</v>
      </c>
      <c r="G622" s="2" t="s">
        <v>22</v>
      </c>
      <c r="H622" s="2" t="s">
        <v>3</v>
      </c>
      <c r="I622" s="1">
        <v>19</v>
      </c>
      <c r="J622" s="2">
        <v>2022</v>
      </c>
      <c r="K622" s="12">
        <v>646988</v>
      </c>
      <c r="L622" s="13">
        <v>599500</v>
      </c>
    </row>
    <row r="623" spans="1:12" x14ac:dyDescent="0.25">
      <c r="A623" s="1" t="s">
        <v>508</v>
      </c>
      <c r="B623" t="s">
        <v>479</v>
      </c>
      <c r="C623" s="2" t="s">
        <v>891</v>
      </c>
      <c r="D623" s="2" t="s">
        <v>868</v>
      </c>
      <c r="E623" s="2" t="str">
        <f>VLOOKUP(D623,Paramètres!K:N,2,FALSE)</f>
        <v>Vendée</v>
      </c>
      <c r="F623" s="2" t="s">
        <v>24</v>
      </c>
      <c r="G623" s="2" t="s">
        <v>22</v>
      </c>
      <c r="H623" s="2" t="s">
        <v>4</v>
      </c>
      <c r="I623" s="1">
        <v>12</v>
      </c>
      <c r="J623" s="2">
        <v>2022</v>
      </c>
      <c r="K623" s="12">
        <v>360000</v>
      </c>
      <c r="L623" s="13">
        <v>300000</v>
      </c>
    </row>
    <row r="624" spans="1:12" x14ac:dyDescent="0.25">
      <c r="A624" s="1" t="s">
        <v>501</v>
      </c>
      <c r="B624" t="s">
        <v>468</v>
      </c>
      <c r="C624" s="2" t="s">
        <v>894</v>
      </c>
      <c r="D624" s="2" t="s">
        <v>858</v>
      </c>
      <c r="E624" s="2" t="str">
        <f>VLOOKUP(D624,Paramètres!K:N,2,FALSE)</f>
        <v>Sarthe</v>
      </c>
      <c r="F624" s="2" t="s">
        <v>24</v>
      </c>
      <c r="G624" s="2" t="s">
        <v>22</v>
      </c>
      <c r="H624" s="2" t="s">
        <v>3</v>
      </c>
      <c r="I624" s="1">
        <v>27</v>
      </c>
      <c r="J624" s="2">
        <v>2022</v>
      </c>
      <c r="K624" s="12">
        <v>580500</v>
      </c>
      <c r="L624" s="13">
        <v>580500</v>
      </c>
    </row>
    <row r="625" spans="1:12" x14ac:dyDescent="0.25">
      <c r="A625" s="1" t="s">
        <v>500</v>
      </c>
      <c r="B625" t="s">
        <v>467</v>
      </c>
      <c r="C625" s="2" t="s">
        <v>892</v>
      </c>
      <c r="D625" s="2" t="s">
        <v>830</v>
      </c>
      <c r="E625" s="2" t="str">
        <f>VLOOKUP(D625,Paramètres!K:N,2,FALSE)</f>
        <v>Loire-Atlantique</v>
      </c>
      <c r="F625" s="2" t="s">
        <v>24</v>
      </c>
      <c r="G625" s="2" t="s">
        <v>22</v>
      </c>
      <c r="H625" s="2" t="s">
        <v>3</v>
      </c>
      <c r="I625" s="1">
        <v>13</v>
      </c>
      <c r="J625" s="2">
        <v>2022</v>
      </c>
      <c r="K625" s="12">
        <v>340000</v>
      </c>
      <c r="L625" s="13">
        <v>374500</v>
      </c>
    </row>
    <row r="626" spans="1:12" x14ac:dyDescent="0.25">
      <c r="A626" s="1" t="s">
        <v>496</v>
      </c>
      <c r="B626" t="s">
        <v>464</v>
      </c>
      <c r="C626" s="2" t="s">
        <v>894</v>
      </c>
      <c r="D626" s="2" t="s">
        <v>858</v>
      </c>
      <c r="E626" s="2" t="str">
        <f>VLOOKUP(D626,Paramètres!K:N,2,FALSE)</f>
        <v>Sarthe</v>
      </c>
      <c r="F626" s="2" t="s">
        <v>25</v>
      </c>
      <c r="G626" s="2" t="s">
        <v>22</v>
      </c>
      <c r="H626" s="2" t="s">
        <v>3</v>
      </c>
      <c r="I626" s="1">
        <v>14</v>
      </c>
      <c r="J626" s="2">
        <v>2022</v>
      </c>
      <c r="K626" s="12">
        <v>398516</v>
      </c>
      <c r="L626" s="13">
        <v>396000</v>
      </c>
    </row>
    <row r="627" spans="1:12" x14ac:dyDescent="0.25">
      <c r="A627" s="1" t="s">
        <v>497</v>
      </c>
      <c r="B627" t="s">
        <v>465</v>
      </c>
      <c r="C627" s="2" t="s">
        <v>894</v>
      </c>
      <c r="D627" s="2" t="s">
        <v>839</v>
      </c>
      <c r="E627" s="2" t="str">
        <f>VLOOKUP(D627,Paramètres!K:N,2,FALSE)</f>
        <v>Mayenne</v>
      </c>
      <c r="F627" s="2" t="s">
        <v>24</v>
      </c>
      <c r="G627" s="2" t="s">
        <v>22</v>
      </c>
      <c r="H627" s="2" t="s">
        <v>3</v>
      </c>
      <c r="I627" s="1">
        <v>18</v>
      </c>
      <c r="J627" s="2">
        <v>2022</v>
      </c>
      <c r="K627" s="12">
        <v>387000</v>
      </c>
      <c r="L627" s="13">
        <v>387000</v>
      </c>
    </row>
    <row r="628" spans="1:12" x14ac:dyDescent="0.25">
      <c r="A628" s="1" t="s">
        <v>506</v>
      </c>
      <c r="B628" t="s">
        <v>469</v>
      </c>
      <c r="C628" s="2" t="s">
        <v>894</v>
      </c>
      <c r="D628" s="2" t="s">
        <v>868</v>
      </c>
      <c r="E628" s="2" t="str">
        <f>VLOOKUP(D628,Paramètres!K:N,2,FALSE)</f>
        <v>Vendée</v>
      </c>
      <c r="F628" s="2" t="s">
        <v>24</v>
      </c>
      <c r="G628" s="2" t="s">
        <v>22</v>
      </c>
      <c r="H628" s="2" t="s">
        <v>3</v>
      </c>
      <c r="I628" s="1">
        <v>13</v>
      </c>
      <c r="J628" s="2">
        <v>2022</v>
      </c>
      <c r="K628" s="12">
        <v>530760</v>
      </c>
      <c r="L628" s="13">
        <v>459893</v>
      </c>
    </row>
    <row r="629" spans="1:12" x14ac:dyDescent="0.25">
      <c r="A629" s="1" t="s">
        <v>507</v>
      </c>
      <c r="B629" t="s">
        <v>470</v>
      </c>
      <c r="C629" s="2" t="s">
        <v>894</v>
      </c>
      <c r="D629" s="2" t="s">
        <v>830</v>
      </c>
      <c r="E629" s="2" t="str">
        <f>VLOOKUP(D629,Paramètres!K:N,2,FALSE)</f>
        <v>Loire-Atlantique</v>
      </c>
      <c r="F629" s="2" t="s">
        <v>24</v>
      </c>
      <c r="G629" s="2" t="s">
        <v>22</v>
      </c>
      <c r="H629" s="2" t="s">
        <v>3</v>
      </c>
      <c r="I629" s="1">
        <v>15</v>
      </c>
      <c r="J629" s="2">
        <v>2022</v>
      </c>
      <c r="K629" s="12">
        <v>230176</v>
      </c>
      <c r="L629" s="13">
        <v>322500</v>
      </c>
    </row>
    <row r="630" spans="1:12" x14ac:dyDescent="0.25">
      <c r="A630" s="1" t="s">
        <v>503</v>
      </c>
      <c r="B630" t="s">
        <v>476</v>
      </c>
      <c r="C630" s="2" t="s">
        <v>892</v>
      </c>
      <c r="D630" s="2" t="s">
        <v>835</v>
      </c>
      <c r="E630" s="2" t="str">
        <f>VLOOKUP(D630,Paramètres!K:N,2,FALSE)</f>
        <v>Maine-et-Loire</v>
      </c>
      <c r="F630" s="2" t="s">
        <v>25</v>
      </c>
      <c r="G630" s="2" t="s">
        <v>22</v>
      </c>
      <c r="H630" s="2" t="s">
        <v>4</v>
      </c>
      <c r="I630" s="1">
        <v>19</v>
      </c>
      <c r="J630" s="2">
        <v>2022</v>
      </c>
      <c r="K630" s="12">
        <v>387500</v>
      </c>
      <c r="L630" s="13">
        <v>278100</v>
      </c>
    </row>
    <row r="631" spans="1:12" x14ac:dyDescent="0.25">
      <c r="A631" s="1" t="s">
        <v>509</v>
      </c>
      <c r="B631" t="s">
        <v>480</v>
      </c>
      <c r="C631" s="2" t="s">
        <v>892</v>
      </c>
      <c r="D631" s="2" t="s">
        <v>830</v>
      </c>
      <c r="E631" s="2" t="str">
        <f>VLOOKUP(D631,Paramètres!K:N,2,FALSE)</f>
        <v>Loire-Atlantique</v>
      </c>
      <c r="F631" s="2" t="s">
        <v>25</v>
      </c>
      <c r="G631" s="2" t="s">
        <v>22</v>
      </c>
      <c r="H631" s="2" t="s">
        <v>4</v>
      </c>
      <c r="I631" s="1">
        <v>14</v>
      </c>
      <c r="J631" s="2">
        <v>2022</v>
      </c>
      <c r="K631" s="12">
        <v>450000</v>
      </c>
      <c r="L631" s="13">
        <v>450000</v>
      </c>
    </row>
    <row r="632" spans="1:12" x14ac:dyDescent="0.25">
      <c r="A632" s="1" t="s">
        <v>510</v>
      </c>
      <c r="B632" t="s">
        <v>471</v>
      </c>
      <c r="C632" s="2" t="s">
        <v>894</v>
      </c>
      <c r="D632" s="2" t="s">
        <v>830</v>
      </c>
      <c r="E632" s="2" t="str">
        <f>VLOOKUP(D632,Paramètres!K:N,2,FALSE)</f>
        <v>Loire-Atlantique</v>
      </c>
      <c r="F632" s="2" t="s">
        <v>26</v>
      </c>
      <c r="G632" s="2" t="s">
        <v>22</v>
      </c>
      <c r="H632" s="2" t="s">
        <v>4</v>
      </c>
      <c r="I632" s="1">
        <v>144</v>
      </c>
      <c r="J632" s="2">
        <v>2022</v>
      </c>
      <c r="K632" s="13">
        <v>440000</v>
      </c>
      <c r="L632" s="13">
        <v>435000</v>
      </c>
    </row>
    <row r="633" spans="1:12" x14ac:dyDescent="0.25">
      <c r="A633" s="1" t="s">
        <v>495</v>
      </c>
      <c r="B633" t="s">
        <v>463</v>
      </c>
      <c r="C633" s="2" t="s">
        <v>894</v>
      </c>
      <c r="D633" s="2" t="s">
        <v>576</v>
      </c>
      <c r="E633" s="2" t="str">
        <f>VLOOKUP(D633,Paramètres!K:N,2,FALSE)</f>
        <v>Paris</v>
      </c>
      <c r="F633" s="2" t="s">
        <v>25</v>
      </c>
      <c r="G633" s="2" t="s">
        <v>22</v>
      </c>
      <c r="H633" s="2" t="s">
        <v>3</v>
      </c>
      <c r="I633" s="1">
        <v>21</v>
      </c>
      <c r="J633" s="2">
        <v>2022</v>
      </c>
      <c r="K633" s="12">
        <v>451500</v>
      </c>
      <c r="L633" s="13">
        <v>451500</v>
      </c>
    </row>
    <row r="634" spans="1:12" x14ac:dyDescent="0.25">
      <c r="A634" s="1" t="s">
        <v>511</v>
      </c>
      <c r="B634" t="s">
        <v>472</v>
      </c>
      <c r="C634" s="2" t="s">
        <v>894</v>
      </c>
      <c r="D634" s="2" t="s">
        <v>576</v>
      </c>
      <c r="E634" s="2" t="str">
        <f>VLOOKUP(D634,Paramètres!K:N,2,FALSE)</f>
        <v>Paris</v>
      </c>
      <c r="F634" s="2" t="s">
        <v>26</v>
      </c>
      <c r="G634" s="2" t="s">
        <v>22</v>
      </c>
      <c r="H634" s="2" t="s">
        <v>3</v>
      </c>
      <c r="I634" s="1">
        <v>28</v>
      </c>
      <c r="J634" s="2">
        <v>2022</v>
      </c>
      <c r="K634" s="13">
        <v>1230000</v>
      </c>
      <c r="L634" s="13">
        <v>1194000</v>
      </c>
    </row>
    <row r="635" spans="1:12" x14ac:dyDescent="0.25">
      <c r="A635" s="1" t="s">
        <v>502</v>
      </c>
      <c r="B635" t="s">
        <v>475</v>
      </c>
      <c r="C635" s="2" t="s">
        <v>892</v>
      </c>
      <c r="D635" s="2" t="s">
        <v>868</v>
      </c>
      <c r="E635" s="2" t="str">
        <f>VLOOKUP(D635,Paramètres!K:N,2,FALSE)</f>
        <v>Vendée</v>
      </c>
      <c r="F635" s="2" t="s">
        <v>24</v>
      </c>
      <c r="G635" s="2" t="s">
        <v>22</v>
      </c>
      <c r="H635" s="2" t="s">
        <v>4</v>
      </c>
      <c r="I635" s="1">
        <v>20</v>
      </c>
      <c r="J635" s="2">
        <v>2022</v>
      </c>
      <c r="K635" s="12">
        <v>144112.57</v>
      </c>
      <c r="L635" s="13">
        <v>49180</v>
      </c>
    </row>
    <row r="636" spans="1:12" x14ac:dyDescent="0.25">
      <c r="A636" s="1">
        <v>50827746400048</v>
      </c>
      <c r="B636" t="s">
        <v>1058</v>
      </c>
      <c r="C636" s="2" t="s">
        <v>895</v>
      </c>
      <c r="D636" s="2">
        <v>85</v>
      </c>
      <c r="E636" s="2" t="s">
        <v>752</v>
      </c>
      <c r="F636" s="2" t="s">
        <v>24</v>
      </c>
      <c r="G636" s="2" t="s">
        <v>22</v>
      </c>
      <c r="H636" s="2" t="s">
        <v>897</v>
      </c>
      <c r="I636" s="2">
        <v>14</v>
      </c>
      <c r="J636" s="2">
        <v>2023</v>
      </c>
      <c r="K636" s="12">
        <v>165000</v>
      </c>
      <c r="L636" s="12">
        <v>106000</v>
      </c>
    </row>
    <row r="637" spans="1:12" x14ac:dyDescent="0.25">
      <c r="A637" s="1">
        <v>77560957100739</v>
      </c>
      <c r="B637" t="s">
        <v>1061</v>
      </c>
      <c r="C637" s="2" t="s">
        <v>894</v>
      </c>
      <c r="D637" s="2">
        <v>91</v>
      </c>
      <c r="E637" s="2" t="s">
        <v>764</v>
      </c>
      <c r="F637" s="2" t="s">
        <v>24</v>
      </c>
      <c r="G637" s="2" t="s">
        <v>22</v>
      </c>
      <c r="H637" s="2" t="s">
        <v>897</v>
      </c>
      <c r="I637" s="2">
        <v>23</v>
      </c>
      <c r="J637" s="2">
        <v>2023</v>
      </c>
      <c r="K637" s="12">
        <v>266873</v>
      </c>
      <c r="L637" s="12">
        <v>216000</v>
      </c>
    </row>
    <row r="638" spans="1:12" x14ac:dyDescent="0.25">
      <c r="A638" s="1">
        <v>75009331200353</v>
      </c>
      <c r="B638" t="s">
        <v>1059</v>
      </c>
      <c r="C638" s="2" t="s">
        <v>894</v>
      </c>
      <c r="D638" s="2">
        <v>85</v>
      </c>
      <c r="E638" s="2" t="s">
        <v>752</v>
      </c>
      <c r="F638" s="2" t="s">
        <v>24</v>
      </c>
      <c r="G638" s="2" t="s">
        <v>22</v>
      </c>
      <c r="H638" s="2" t="s">
        <v>4</v>
      </c>
      <c r="I638" s="2">
        <v>17</v>
      </c>
      <c r="J638" s="2">
        <v>2023</v>
      </c>
      <c r="K638" s="12">
        <v>100000</v>
      </c>
      <c r="L638" s="12">
        <v>85000</v>
      </c>
    </row>
    <row r="639" spans="1:12" x14ac:dyDescent="0.25">
      <c r="A639" s="1">
        <v>75009331200353</v>
      </c>
      <c r="B639" t="s">
        <v>1060</v>
      </c>
      <c r="C639" s="2" t="s">
        <v>895</v>
      </c>
      <c r="D639" s="2">
        <v>85</v>
      </c>
      <c r="E639" s="2" t="s">
        <v>752</v>
      </c>
      <c r="F639" s="2" t="s">
        <v>24</v>
      </c>
      <c r="G639" s="2" t="s">
        <v>22</v>
      </c>
      <c r="H639" s="2" t="s">
        <v>3</v>
      </c>
      <c r="I639" s="2">
        <v>15</v>
      </c>
      <c r="J639" s="2">
        <v>2023</v>
      </c>
      <c r="K639" s="12">
        <v>469000</v>
      </c>
      <c r="L639" s="12">
        <v>380000</v>
      </c>
    </row>
    <row r="640" spans="1:12" x14ac:dyDescent="0.25">
      <c r="A640" s="1">
        <v>43145979100239</v>
      </c>
      <c r="B640" t="s">
        <v>1055</v>
      </c>
      <c r="C640" s="2" t="s">
        <v>894</v>
      </c>
      <c r="D640" s="2">
        <v>49</v>
      </c>
      <c r="E640" s="2" t="s">
        <v>680</v>
      </c>
      <c r="F640" s="2" t="s">
        <v>24</v>
      </c>
      <c r="G640" s="2" t="s">
        <v>22</v>
      </c>
      <c r="H640" s="2" t="s">
        <v>4</v>
      </c>
      <c r="I640" s="2">
        <v>24</v>
      </c>
      <c r="J640" s="2">
        <v>2023</v>
      </c>
      <c r="K640" s="12">
        <v>120000</v>
      </c>
      <c r="L640" s="12">
        <v>120000</v>
      </c>
    </row>
    <row r="641" spans="1:12" x14ac:dyDescent="0.25">
      <c r="A641" s="1">
        <v>49497061900024</v>
      </c>
      <c r="B641" t="s">
        <v>1057</v>
      </c>
      <c r="C641" s="2" t="s">
        <v>895</v>
      </c>
      <c r="D641" s="2">
        <v>72</v>
      </c>
      <c r="E641" s="2" t="s">
        <v>726</v>
      </c>
      <c r="F641" s="2" t="s">
        <v>24</v>
      </c>
      <c r="G641" s="2" t="s">
        <v>22</v>
      </c>
      <c r="H641" s="2" t="s">
        <v>4</v>
      </c>
      <c r="I641" s="2">
        <v>21</v>
      </c>
      <c r="J641" s="2">
        <v>2023</v>
      </c>
      <c r="K641" s="12">
        <v>234000</v>
      </c>
      <c r="L641" s="12">
        <v>90600</v>
      </c>
    </row>
    <row r="642" spans="1:12" x14ac:dyDescent="0.25">
      <c r="A642" s="1">
        <v>78636561900075</v>
      </c>
      <c r="B642" t="s">
        <v>1064</v>
      </c>
      <c r="C642" s="2" t="s">
        <v>894</v>
      </c>
      <c r="D642" s="2">
        <v>72</v>
      </c>
      <c r="E642" s="2" t="s">
        <v>726</v>
      </c>
      <c r="F642" s="2" t="s">
        <v>24</v>
      </c>
      <c r="G642" s="2" t="s">
        <v>22</v>
      </c>
      <c r="H642" s="2" t="s">
        <v>3</v>
      </c>
      <c r="I642" s="2">
        <v>16</v>
      </c>
      <c r="J642" s="2">
        <v>2023</v>
      </c>
      <c r="K642" s="12">
        <v>503000</v>
      </c>
      <c r="L642" s="12">
        <v>406000</v>
      </c>
    </row>
    <row r="643" spans="1:12" x14ac:dyDescent="0.25">
      <c r="A643" s="1">
        <v>32544541900154</v>
      </c>
      <c r="B643" t="s">
        <v>1053</v>
      </c>
      <c r="C643" s="2" t="s">
        <v>894</v>
      </c>
      <c r="D643" s="2">
        <v>53</v>
      </c>
      <c r="E643" s="2" t="s">
        <v>688</v>
      </c>
      <c r="F643" s="2" t="s">
        <v>24</v>
      </c>
      <c r="G643" s="2" t="s">
        <v>22</v>
      </c>
      <c r="H643" s="2" t="s">
        <v>3</v>
      </c>
      <c r="I643" s="2">
        <v>16</v>
      </c>
      <c r="J643" s="2">
        <v>2023</v>
      </c>
      <c r="K643" s="12">
        <v>518000</v>
      </c>
      <c r="L643" s="12">
        <v>406000</v>
      </c>
    </row>
    <row r="644" spans="1:12" x14ac:dyDescent="0.25">
      <c r="A644" s="1">
        <v>34040781600016</v>
      </c>
      <c r="B644" t="s">
        <v>1054</v>
      </c>
      <c r="C644" s="2" t="s">
        <v>894</v>
      </c>
      <c r="D644" s="2">
        <v>49</v>
      </c>
      <c r="E644" s="2" t="s">
        <v>680</v>
      </c>
      <c r="F644" s="2" t="s">
        <v>24</v>
      </c>
      <c r="G644" s="2" t="s">
        <v>22</v>
      </c>
      <c r="H644" s="2" t="s">
        <v>3</v>
      </c>
      <c r="I644" s="2">
        <v>13</v>
      </c>
      <c r="J644" s="2">
        <v>2023</v>
      </c>
      <c r="K644" s="12">
        <v>305000</v>
      </c>
      <c r="L644" s="12">
        <v>305000</v>
      </c>
    </row>
    <row r="645" spans="1:12" x14ac:dyDescent="0.25">
      <c r="A645" s="1">
        <v>78593476100012</v>
      </c>
      <c r="B645" t="s">
        <v>1063</v>
      </c>
      <c r="C645" s="2" t="s">
        <v>891</v>
      </c>
      <c r="D645" s="2">
        <v>44</v>
      </c>
      <c r="E645" s="2" t="s">
        <v>670</v>
      </c>
      <c r="F645" s="2" t="s">
        <v>24</v>
      </c>
      <c r="G645" s="2" t="s">
        <v>22</v>
      </c>
      <c r="H645" s="2" t="s">
        <v>3</v>
      </c>
      <c r="I645" s="2">
        <v>31</v>
      </c>
      <c r="J645" s="2">
        <v>2023</v>
      </c>
      <c r="K645" s="12">
        <v>1000000</v>
      </c>
      <c r="L645" s="12">
        <v>801000</v>
      </c>
    </row>
    <row r="646" spans="1:12" x14ac:dyDescent="0.25">
      <c r="A646" s="1">
        <v>45214058500012</v>
      </c>
      <c r="B646" t="s">
        <v>1056</v>
      </c>
      <c r="C646" s="2" t="s">
        <v>891</v>
      </c>
      <c r="D646" s="2">
        <v>72</v>
      </c>
      <c r="E646" s="2" t="s">
        <v>726</v>
      </c>
      <c r="F646" s="2" t="s">
        <v>24</v>
      </c>
      <c r="G646" s="2" t="s">
        <v>22</v>
      </c>
      <c r="H646" s="2" t="s">
        <v>3</v>
      </c>
      <c r="I646" s="2">
        <v>15</v>
      </c>
      <c r="J646" s="2">
        <v>2023</v>
      </c>
      <c r="K646" s="12">
        <v>415000</v>
      </c>
      <c r="L646" s="12">
        <v>380000</v>
      </c>
    </row>
    <row r="647" spans="1:12" x14ac:dyDescent="0.25">
      <c r="A647" s="1">
        <v>77565229000583</v>
      </c>
      <c r="B647" t="s">
        <v>1062</v>
      </c>
      <c r="C647" s="2" t="s">
        <v>895</v>
      </c>
      <c r="D647" s="2">
        <v>72</v>
      </c>
      <c r="E647" s="2" t="s">
        <v>726</v>
      </c>
      <c r="F647" s="2" t="s">
        <v>25</v>
      </c>
      <c r="G647" s="2" t="s">
        <v>22</v>
      </c>
      <c r="H647" s="2" t="s">
        <v>3</v>
      </c>
      <c r="I647" s="2">
        <v>20</v>
      </c>
      <c r="J647" s="2">
        <v>2023</v>
      </c>
      <c r="K647" s="12">
        <v>420000</v>
      </c>
      <c r="L647" s="12">
        <v>420000</v>
      </c>
    </row>
    <row r="648" spans="1:12" x14ac:dyDescent="0.25">
      <c r="A648" s="1">
        <v>26440307200012</v>
      </c>
      <c r="B648" t="s">
        <v>1052</v>
      </c>
      <c r="C648" s="2" t="s">
        <v>891</v>
      </c>
      <c r="D648" s="2">
        <v>44</v>
      </c>
      <c r="E648" s="2" t="s">
        <v>670</v>
      </c>
      <c r="F648" s="2" t="s">
        <v>24</v>
      </c>
      <c r="G648" s="2" t="s">
        <v>22</v>
      </c>
      <c r="H648" s="2" t="s">
        <v>897</v>
      </c>
      <c r="I648" s="2">
        <v>35</v>
      </c>
      <c r="J648" s="2">
        <v>2023</v>
      </c>
      <c r="K648" s="12">
        <v>1000000</v>
      </c>
      <c r="L648" s="12">
        <v>740000</v>
      </c>
    </row>
    <row r="649" spans="1:12" x14ac:dyDescent="0.25">
      <c r="A649" s="1">
        <v>13002630500016</v>
      </c>
      <c r="B649" t="s">
        <v>1051</v>
      </c>
      <c r="C649" s="2" t="s">
        <v>891</v>
      </c>
      <c r="D649" s="2">
        <v>53</v>
      </c>
      <c r="E649" s="2" t="s">
        <v>688</v>
      </c>
      <c r="F649" s="2" t="s">
        <v>24</v>
      </c>
      <c r="G649" s="2" t="s">
        <v>22</v>
      </c>
      <c r="H649" s="2" t="s">
        <v>897</v>
      </c>
      <c r="I649" s="2">
        <v>23</v>
      </c>
      <c r="J649" s="2">
        <v>2023</v>
      </c>
      <c r="K649" s="12">
        <v>565000</v>
      </c>
      <c r="L649" s="12">
        <v>300000</v>
      </c>
    </row>
    <row r="650" spans="1:12" x14ac:dyDescent="0.25">
      <c r="A650" s="1" t="s">
        <v>547</v>
      </c>
      <c r="B650" t="s">
        <v>525</v>
      </c>
      <c r="C650" s="2" t="s">
        <v>891</v>
      </c>
      <c r="D650" s="2" t="s">
        <v>798</v>
      </c>
      <c r="E650" s="2" t="str">
        <f>VLOOKUP(D650,Paramètres!K:N,2,FALSE)</f>
        <v>Bouches-du-Rhône</v>
      </c>
      <c r="F650" s="2" t="s">
        <v>24</v>
      </c>
      <c r="G650" s="2" t="s">
        <v>23</v>
      </c>
      <c r="H650" s="2" t="s">
        <v>4</v>
      </c>
      <c r="I650" s="1">
        <v>15</v>
      </c>
      <c r="J650" s="2">
        <v>2021</v>
      </c>
      <c r="K650" s="12">
        <v>591429</v>
      </c>
      <c r="L650" s="13">
        <v>565000</v>
      </c>
    </row>
    <row r="651" spans="1:12" x14ac:dyDescent="0.25">
      <c r="A651" s="1" t="s">
        <v>542</v>
      </c>
      <c r="B651" t="s">
        <v>520</v>
      </c>
      <c r="C651" s="2" t="s">
        <v>891</v>
      </c>
      <c r="D651" s="2" t="s">
        <v>867</v>
      </c>
      <c r="E651" s="2" t="str">
        <f>VLOOKUP(D651,Paramètres!K:N,2,FALSE)</f>
        <v>Vaucluse</v>
      </c>
      <c r="F651" s="2" t="s">
        <v>24</v>
      </c>
      <c r="G651" s="2" t="s">
        <v>23</v>
      </c>
      <c r="H651" s="2" t="s">
        <v>4</v>
      </c>
      <c r="I651" s="1">
        <v>17</v>
      </c>
      <c r="J651" s="2">
        <v>2021</v>
      </c>
      <c r="K651" s="12">
        <v>615000</v>
      </c>
      <c r="L651" s="13">
        <v>615000</v>
      </c>
    </row>
    <row r="652" spans="1:12" x14ac:dyDescent="0.25">
      <c r="A652" s="1" t="s">
        <v>537</v>
      </c>
      <c r="B652" t="s">
        <v>513</v>
      </c>
      <c r="C652" s="2" t="s">
        <v>892</v>
      </c>
      <c r="D652" s="2" t="s">
        <v>798</v>
      </c>
      <c r="E652" s="2" t="str">
        <f>VLOOKUP(D652,Paramètres!K:N,2,FALSE)</f>
        <v>Bouches-du-Rhône</v>
      </c>
      <c r="F652" s="2" t="s">
        <v>24</v>
      </c>
      <c r="G652" s="2" t="s">
        <v>23</v>
      </c>
      <c r="H652" s="2" t="s">
        <v>4</v>
      </c>
      <c r="I652" s="1">
        <v>13</v>
      </c>
      <c r="J652" s="2">
        <v>2021</v>
      </c>
      <c r="K652" s="12">
        <v>300000</v>
      </c>
      <c r="L652" s="13">
        <v>300000</v>
      </c>
    </row>
    <row r="653" spans="1:12" x14ac:dyDescent="0.25">
      <c r="A653" s="1" t="s">
        <v>537</v>
      </c>
      <c r="B653" t="s">
        <v>519</v>
      </c>
      <c r="C653" s="2" t="s">
        <v>892</v>
      </c>
      <c r="D653" s="2" t="s">
        <v>798</v>
      </c>
      <c r="E653" s="2" t="str">
        <f>VLOOKUP(D653,Paramètres!K:N,2,FALSE)</f>
        <v>Bouches-du-Rhône</v>
      </c>
      <c r="F653" s="2" t="s">
        <v>24</v>
      </c>
      <c r="G653" s="2" t="s">
        <v>23</v>
      </c>
      <c r="H653" s="2" t="s">
        <v>4</v>
      </c>
      <c r="I653" s="1">
        <v>17</v>
      </c>
      <c r="J653" s="2">
        <v>2021</v>
      </c>
      <c r="K653" s="12">
        <v>270000</v>
      </c>
      <c r="L653" s="13">
        <v>270000</v>
      </c>
    </row>
    <row r="654" spans="1:12" x14ac:dyDescent="0.25">
      <c r="A654" s="1" t="s">
        <v>540</v>
      </c>
      <c r="B654" t="s">
        <v>517</v>
      </c>
      <c r="C654" s="2" t="s">
        <v>894</v>
      </c>
      <c r="D654" s="2" t="s">
        <v>866</v>
      </c>
      <c r="E654" s="2" t="str">
        <f>VLOOKUP(D654,Paramètres!K:N,2,FALSE)</f>
        <v>Var</v>
      </c>
      <c r="F654" s="2" t="s">
        <v>24</v>
      </c>
      <c r="G654" s="2" t="s">
        <v>23</v>
      </c>
      <c r="H654" s="2" t="s">
        <v>3</v>
      </c>
      <c r="I654" s="1">
        <v>20</v>
      </c>
      <c r="J654" s="2">
        <v>2021</v>
      </c>
      <c r="K654" s="12">
        <v>613963</v>
      </c>
      <c r="L654" s="13">
        <v>500000</v>
      </c>
    </row>
    <row r="655" spans="1:12" x14ac:dyDescent="0.25">
      <c r="A655" s="1" t="s">
        <v>541</v>
      </c>
      <c r="B655" t="s">
        <v>518</v>
      </c>
      <c r="C655" s="2" t="s">
        <v>894</v>
      </c>
      <c r="D655" s="2" t="s">
        <v>866</v>
      </c>
      <c r="E655" s="2" t="str">
        <f>VLOOKUP(D655,Paramètres!K:N,2,FALSE)</f>
        <v>Var</v>
      </c>
      <c r="F655" s="2" t="s">
        <v>24</v>
      </c>
      <c r="G655" s="2" t="s">
        <v>23</v>
      </c>
      <c r="H655" s="2" t="s">
        <v>3</v>
      </c>
      <c r="I655" s="1">
        <v>20</v>
      </c>
      <c r="J655" s="2">
        <v>2021</v>
      </c>
      <c r="K655" s="12">
        <v>498750</v>
      </c>
      <c r="L655" s="13">
        <v>500000</v>
      </c>
    </row>
    <row r="656" spans="1:12" x14ac:dyDescent="0.25">
      <c r="A656" s="1" t="s">
        <v>538</v>
      </c>
      <c r="B656" t="s">
        <v>514</v>
      </c>
      <c r="C656" s="2" t="s">
        <v>894</v>
      </c>
      <c r="D656" s="2" t="s">
        <v>798</v>
      </c>
      <c r="E656" s="2" t="str">
        <f>VLOOKUP(D656,Paramètres!K:N,2,FALSE)</f>
        <v>Bouches-du-Rhône</v>
      </c>
      <c r="F656" s="2" t="s">
        <v>24</v>
      </c>
      <c r="G656" s="2" t="s">
        <v>23</v>
      </c>
      <c r="H656" s="2" t="s">
        <v>3</v>
      </c>
      <c r="I656" s="1">
        <v>18</v>
      </c>
      <c r="J656" s="2">
        <v>2021</v>
      </c>
      <c r="K656" s="12">
        <v>450000</v>
      </c>
      <c r="L656" s="13">
        <v>450000</v>
      </c>
    </row>
    <row r="657" spans="1:12" x14ac:dyDescent="0.25">
      <c r="A657" s="1" t="s">
        <v>545</v>
      </c>
      <c r="B657" t="s">
        <v>523</v>
      </c>
      <c r="C657" s="2" t="s">
        <v>892</v>
      </c>
      <c r="D657" s="2" t="s">
        <v>798</v>
      </c>
      <c r="E657" s="2" t="str">
        <f>VLOOKUP(D657,Paramètres!K:N,2,FALSE)</f>
        <v>Bouches-du-Rhône</v>
      </c>
      <c r="F657" s="2" t="s">
        <v>24</v>
      </c>
      <c r="G657" s="2" t="s">
        <v>23</v>
      </c>
      <c r="H657" s="2" t="s">
        <v>4</v>
      </c>
      <c r="I657" s="1">
        <v>16</v>
      </c>
      <c r="J657" s="2">
        <v>2021</v>
      </c>
      <c r="K657" s="12">
        <v>493594</v>
      </c>
      <c r="L657" s="13">
        <v>493594</v>
      </c>
    </row>
    <row r="658" spans="1:12" x14ac:dyDescent="0.25">
      <c r="A658" s="1" t="s">
        <v>544</v>
      </c>
      <c r="B658" t="s">
        <v>522</v>
      </c>
      <c r="C658" s="2" t="s">
        <v>892</v>
      </c>
      <c r="D658" s="2" t="s">
        <v>866</v>
      </c>
      <c r="E658" s="2" t="str">
        <f>VLOOKUP(D658,Paramètres!K:N,2,FALSE)</f>
        <v>Var</v>
      </c>
      <c r="F658" s="2" t="s">
        <v>24</v>
      </c>
      <c r="G658" s="2" t="s">
        <v>23</v>
      </c>
      <c r="H658" s="2" t="s">
        <v>3</v>
      </c>
      <c r="I658" s="1">
        <v>20</v>
      </c>
      <c r="J658" s="2">
        <v>2021</v>
      </c>
      <c r="K658" s="12">
        <v>1231000</v>
      </c>
      <c r="L658" s="13">
        <v>1150000</v>
      </c>
    </row>
    <row r="659" spans="1:12" x14ac:dyDescent="0.25">
      <c r="A659" s="1" t="s">
        <v>539</v>
      </c>
      <c r="B659" t="s">
        <v>516</v>
      </c>
      <c r="C659" s="2" t="s">
        <v>891</v>
      </c>
      <c r="D659" s="2" t="s">
        <v>798</v>
      </c>
      <c r="E659" s="2" t="str">
        <f>VLOOKUP(D659,Paramètres!K:N,2,FALSE)</f>
        <v>Bouches-du-Rhône</v>
      </c>
      <c r="F659" s="2" t="s">
        <v>25</v>
      </c>
      <c r="G659" s="2" t="s">
        <v>23</v>
      </c>
      <c r="H659" s="2" t="s">
        <v>3</v>
      </c>
      <c r="I659" s="1">
        <v>14</v>
      </c>
      <c r="J659" s="2">
        <v>2021</v>
      </c>
      <c r="K659" s="12">
        <v>375000</v>
      </c>
      <c r="L659" s="13">
        <v>375000</v>
      </c>
    </row>
    <row r="660" spans="1:12" x14ac:dyDescent="0.25">
      <c r="A660" s="1" t="s">
        <v>543</v>
      </c>
      <c r="B660" t="s">
        <v>521</v>
      </c>
      <c r="C660" s="2" t="s">
        <v>891</v>
      </c>
      <c r="D660" s="2" t="s">
        <v>798</v>
      </c>
      <c r="E660" s="2" t="str">
        <f>VLOOKUP(D660,Paramètres!K:N,2,FALSE)</f>
        <v>Bouches-du-Rhône</v>
      </c>
      <c r="F660" s="2" t="s">
        <v>24</v>
      </c>
      <c r="G660" s="2" t="s">
        <v>23</v>
      </c>
      <c r="H660" s="2" t="s">
        <v>4</v>
      </c>
      <c r="I660" s="1">
        <v>26</v>
      </c>
      <c r="J660" s="2">
        <v>2021</v>
      </c>
      <c r="K660" s="12">
        <v>305000</v>
      </c>
      <c r="L660" s="13">
        <v>405000</v>
      </c>
    </row>
    <row r="661" spans="1:12" x14ac:dyDescent="0.25">
      <c r="A661" s="1" t="s">
        <v>536</v>
      </c>
      <c r="B661" t="s">
        <v>512</v>
      </c>
      <c r="C661" s="2" t="s">
        <v>894</v>
      </c>
      <c r="D661" s="2" t="s">
        <v>784</v>
      </c>
      <c r="E661" s="2" t="str">
        <f>VLOOKUP(D661,Paramètres!K:N,2,FALSE)</f>
        <v>Alpes-Maritimes</v>
      </c>
      <c r="F661" s="2" t="s">
        <v>24</v>
      </c>
      <c r="G661" s="2" t="s">
        <v>23</v>
      </c>
      <c r="H661" s="2" t="s">
        <v>3</v>
      </c>
      <c r="I661" s="1">
        <v>15</v>
      </c>
      <c r="J661" s="2">
        <v>2021</v>
      </c>
      <c r="K661" s="12">
        <v>375000</v>
      </c>
      <c r="L661" s="13">
        <v>375000</v>
      </c>
    </row>
    <row r="662" spans="1:12" x14ac:dyDescent="0.25">
      <c r="A662" s="1" t="s">
        <v>546</v>
      </c>
      <c r="B662" t="s">
        <v>524</v>
      </c>
      <c r="C662" s="2" t="s">
        <v>894</v>
      </c>
      <c r="D662" s="2" t="s">
        <v>784</v>
      </c>
      <c r="E662" s="2" t="str">
        <f>VLOOKUP(D662,Paramètres!K:N,2,FALSE)</f>
        <v>Alpes-Maritimes</v>
      </c>
      <c r="F662" s="2" t="s">
        <v>24</v>
      </c>
      <c r="G662" s="2" t="s">
        <v>23</v>
      </c>
      <c r="H662" s="2" t="s">
        <v>4</v>
      </c>
      <c r="I662" s="1">
        <v>23</v>
      </c>
      <c r="J662" s="2">
        <v>2021</v>
      </c>
      <c r="K662" s="12">
        <v>242571</v>
      </c>
      <c r="L662" s="13">
        <v>245000</v>
      </c>
    </row>
    <row r="663" spans="1:12" x14ac:dyDescent="0.25">
      <c r="A663" s="1" t="s">
        <v>535</v>
      </c>
      <c r="B663" t="s">
        <v>515</v>
      </c>
      <c r="C663" s="2" t="s">
        <v>892</v>
      </c>
      <c r="D663" s="2" t="s">
        <v>855</v>
      </c>
      <c r="E663" s="2" t="str">
        <f>VLOOKUP(D663,Paramètres!K:N,2,FALSE)</f>
        <v>Rhône</v>
      </c>
      <c r="F663" s="2" t="s">
        <v>25</v>
      </c>
      <c r="G663" s="2" t="s">
        <v>23</v>
      </c>
      <c r="H663" s="2" t="s">
        <v>3</v>
      </c>
      <c r="I663" s="1">
        <v>16</v>
      </c>
      <c r="J663" s="2">
        <v>2021</v>
      </c>
      <c r="K663" s="12">
        <v>275000</v>
      </c>
      <c r="L663" s="13">
        <v>275000</v>
      </c>
    </row>
    <row r="664" spans="1:12" x14ac:dyDescent="0.25">
      <c r="A664" s="1">
        <v>78441221500021</v>
      </c>
      <c r="B664" s="3" t="s">
        <v>574</v>
      </c>
      <c r="C664" s="2" t="s">
        <v>894</v>
      </c>
      <c r="D664" s="8" t="s">
        <v>798</v>
      </c>
      <c r="E664" s="2" t="str">
        <f>VLOOKUP(D664,Paramètres!K:N,2,FALSE)</f>
        <v>Bouches-du-Rhône</v>
      </c>
      <c r="F664" s="2" t="s">
        <v>26</v>
      </c>
      <c r="G664" s="2" t="s">
        <v>23</v>
      </c>
      <c r="H664" s="2" t="s">
        <v>3</v>
      </c>
      <c r="I664" s="1">
        <v>55</v>
      </c>
      <c r="J664" s="2">
        <v>2022</v>
      </c>
      <c r="K664" s="13">
        <v>1077660</v>
      </c>
      <c r="L664" s="13">
        <v>1077700</v>
      </c>
    </row>
    <row r="665" spans="1:12" x14ac:dyDescent="0.25">
      <c r="A665" s="1" t="s">
        <v>552</v>
      </c>
      <c r="B665" s="3" t="s">
        <v>530</v>
      </c>
      <c r="C665" s="2" t="s">
        <v>891</v>
      </c>
      <c r="D665" s="8" t="s">
        <v>866</v>
      </c>
      <c r="E665" s="2" t="str">
        <f>VLOOKUP(D665,Paramètres!K:N,2,FALSE)</f>
        <v>Var</v>
      </c>
      <c r="F665" s="2" t="s">
        <v>24</v>
      </c>
      <c r="G665" s="2" t="s">
        <v>23</v>
      </c>
      <c r="H665" s="2" t="s">
        <v>4</v>
      </c>
      <c r="I665" s="1">
        <v>16</v>
      </c>
      <c r="J665" s="2">
        <v>2022</v>
      </c>
      <c r="K665" s="12">
        <v>578730</v>
      </c>
      <c r="L665" s="13">
        <v>368000</v>
      </c>
    </row>
    <row r="666" spans="1:12" x14ac:dyDescent="0.25">
      <c r="A666" s="1" t="s">
        <v>555</v>
      </c>
      <c r="B666" s="3" t="s">
        <v>533</v>
      </c>
      <c r="C666" s="2" t="s">
        <v>894</v>
      </c>
      <c r="D666" s="8" t="s">
        <v>867</v>
      </c>
      <c r="E666" s="2" t="str">
        <f>VLOOKUP(D666,Paramètres!K:N,2,FALSE)</f>
        <v>Vaucluse</v>
      </c>
      <c r="F666" s="2" t="s">
        <v>24</v>
      </c>
      <c r="G666" s="2" t="s">
        <v>23</v>
      </c>
      <c r="H666" s="2" t="s">
        <v>3</v>
      </c>
      <c r="I666" s="1">
        <v>18</v>
      </c>
      <c r="J666" s="2">
        <v>2022</v>
      </c>
      <c r="K666" s="12">
        <v>601000</v>
      </c>
      <c r="L666" s="13">
        <v>601000</v>
      </c>
    </row>
    <row r="667" spans="1:12" x14ac:dyDescent="0.25">
      <c r="A667" s="1" t="s">
        <v>551</v>
      </c>
      <c r="B667" s="3" t="s">
        <v>529</v>
      </c>
      <c r="C667" s="2" t="s">
        <v>894</v>
      </c>
      <c r="D667" s="8" t="s">
        <v>784</v>
      </c>
      <c r="E667" s="2" t="str">
        <f>VLOOKUP(D667,Paramètres!K:N,2,FALSE)</f>
        <v>Alpes-Maritimes</v>
      </c>
      <c r="F667" s="2" t="s">
        <v>24</v>
      </c>
      <c r="G667" s="2" t="s">
        <v>23</v>
      </c>
      <c r="H667" s="2" t="s">
        <v>4</v>
      </c>
      <c r="I667" s="1">
        <v>20</v>
      </c>
      <c r="J667" s="2">
        <v>2022</v>
      </c>
      <c r="K667" s="12">
        <v>100000</v>
      </c>
      <c r="L667" s="13">
        <v>100000</v>
      </c>
    </row>
    <row r="668" spans="1:12" x14ac:dyDescent="0.25">
      <c r="A668" s="1" t="s">
        <v>554</v>
      </c>
      <c r="B668" s="3" t="s">
        <v>532</v>
      </c>
      <c r="C668" s="2" t="s">
        <v>891</v>
      </c>
      <c r="D668" s="8" t="s">
        <v>866</v>
      </c>
      <c r="E668" s="2" t="str">
        <f>VLOOKUP(D668,Paramètres!K:N,2,FALSE)</f>
        <v>Var</v>
      </c>
      <c r="F668" s="2" t="s">
        <v>24</v>
      </c>
      <c r="G668" s="2" t="s">
        <v>23</v>
      </c>
      <c r="H668" s="2" t="s">
        <v>3</v>
      </c>
      <c r="I668" s="1">
        <v>14</v>
      </c>
      <c r="J668" s="2">
        <v>2022</v>
      </c>
      <c r="K668" s="12">
        <v>303000</v>
      </c>
      <c r="L668" s="13">
        <v>303000</v>
      </c>
    </row>
    <row r="669" spans="1:12" x14ac:dyDescent="0.25">
      <c r="A669" s="1" t="s">
        <v>556</v>
      </c>
      <c r="B669" s="3" t="s">
        <v>534</v>
      </c>
      <c r="C669" s="2" t="s">
        <v>892</v>
      </c>
      <c r="D669" s="8" t="s">
        <v>798</v>
      </c>
      <c r="E669" s="2" t="str">
        <f>VLOOKUP(D669,Paramètres!K:N,2,FALSE)</f>
        <v>Bouches-du-Rhône</v>
      </c>
      <c r="F669" s="2" t="s">
        <v>25</v>
      </c>
      <c r="G669" s="2" t="s">
        <v>23</v>
      </c>
      <c r="H669" s="2" t="s">
        <v>4</v>
      </c>
      <c r="I669" s="2">
        <v>15</v>
      </c>
      <c r="J669" s="2">
        <v>2022</v>
      </c>
      <c r="K669" s="12">
        <v>199350</v>
      </c>
      <c r="L669" s="13">
        <v>199350</v>
      </c>
    </row>
    <row r="670" spans="1:12" x14ac:dyDescent="0.25">
      <c r="A670" s="1" t="s">
        <v>548</v>
      </c>
      <c r="B670" t="s">
        <v>526</v>
      </c>
      <c r="C670" s="2" t="s">
        <v>892</v>
      </c>
      <c r="D670" s="2" t="s">
        <v>784</v>
      </c>
      <c r="E670" s="2" t="str">
        <f>VLOOKUP(D670,Paramètres!K:N,2,FALSE)</f>
        <v>Alpes-Maritimes</v>
      </c>
      <c r="F670" s="2" t="s">
        <v>25</v>
      </c>
      <c r="G670" s="2" t="s">
        <v>23</v>
      </c>
      <c r="H670" s="2" t="s">
        <v>4</v>
      </c>
      <c r="I670" s="2">
        <v>16</v>
      </c>
      <c r="J670" s="2">
        <v>2022</v>
      </c>
      <c r="K670" s="12">
        <v>337772</v>
      </c>
      <c r="L670" s="13">
        <v>337772</v>
      </c>
    </row>
    <row r="671" spans="1:12" x14ac:dyDescent="0.25">
      <c r="A671" s="1" t="s">
        <v>549</v>
      </c>
      <c r="B671" s="3" t="s">
        <v>527</v>
      </c>
      <c r="C671" s="2" t="s">
        <v>894</v>
      </c>
      <c r="D671" s="8" t="s">
        <v>798</v>
      </c>
      <c r="E671" s="2" t="str">
        <f>VLOOKUP(D671,Paramètres!K:N,2,FALSE)</f>
        <v>Bouches-du-Rhône</v>
      </c>
      <c r="F671" s="2" t="s">
        <v>25</v>
      </c>
      <c r="G671" s="2" t="s">
        <v>23</v>
      </c>
      <c r="H671" s="2" t="s">
        <v>4</v>
      </c>
      <c r="I671" s="1">
        <v>22</v>
      </c>
      <c r="J671" s="2">
        <v>2022</v>
      </c>
      <c r="K671" s="12">
        <v>731000</v>
      </c>
      <c r="L671" s="13">
        <v>210000</v>
      </c>
    </row>
    <row r="672" spans="1:12" x14ac:dyDescent="0.25">
      <c r="A672" s="1" t="s">
        <v>553</v>
      </c>
      <c r="B672" s="3" t="s">
        <v>531</v>
      </c>
      <c r="C672" s="2" t="s">
        <v>894</v>
      </c>
      <c r="D672" s="8" t="s">
        <v>798</v>
      </c>
      <c r="E672" s="2" t="str">
        <f>VLOOKUP(D672,Paramètres!K:N,2,FALSE)</f>
        <v>Bouches-du-Rhône</v>
      </c>
      <c r="F672" s="2" t="s">
        <v>24</v>
      </c>
      <c r="G672" s="2" t="s">
        <v>23</v>
      </c>
      <c r="H672" s="2" t="s">
        <v>3</v>
      </c>
      <c r="I672" s="1">
        <v>22</v>
      </c>
      <c r="J672" s="2">
        <v>2022</v>
      </c>
      <c r="K672" s="12">
        <v>378067</v>
      </c>
      <c r="L672" s="13">
        <v>378067</v>
      </c>
    </row>
    <row r="673" spans="1:12" x14ac:dyDescent="0.25">
      <c r="A673" s="1" t="s">
        <v>550</v>
      </c>
      <c r="B673" s="3" t="s">
        <v>528</v>
      </c>
      <c r="C673" s="2" t="s">
        <v>894</v>
      </c>
      <c r="D673" s="8" t="s">
        <v>866</v>
      </c>
      <c r="E673" s="2" t="str">
        <f>VLOOKUP(D673,Paramètres!K:N,2,FALSE)</f>
        <v>Var</v>
      </c>
      <c r="F673" s="2" t="s">
        <v>24</v>
      </c>
      <c r="G673" s="2" t="s">
        <v>23</v>
      </c>
      <c r="H673" s="2" t="s">
        <v>4</v>
      </c>
      <c r="I673" s="1">
        <v>30</v>
      </c>
      <c r="J673" s="2">
        <v>2022</v>
      </c>
      <c r="K673" s="12">
        <v>689970</v>
      </c>
      <c r="L673" s="13">
        <v>470000</v>
      </c>
    </row>
    <row r="674" spans="1:12" x14ac:dyDescent="0.25">
      <c r="A674" s="1">
        <v>32385366300058</v>
      </c>
      <c r="B674" t="s">
        <v>1118</v>
      </c>
      <c r="C674" s="2" t="s">
        <v>892</v>
      </c>
      <c r="D674" s="2">
        <v>6</v>
      </c>
      <c r="E674" s="2" t="s">
        <v>594</v>
      </c>
      <c r="F674" s="2" t="s">
        <v>24</v>
      </c>
      <c r="G674" s="2" t="s">
        <v>23</v>
      </c>
      <c r="H674" s="2" t="s">
        <v>897</v>
      </c>
      <c r="I674" s="2">
        <v>27</v>
      </c>
      <c r="J674" s="2">
        <v>2023</v>
      </c>
      <c r="K674" s="12">
        <v>519000</v>
      </c>
      <c r="L674" s="12">
        <v>519000</v>
      </c>
    </row>
    <row r="675" spans="1:12" x14ac:dyDescent="0.25">
      <c r="A675" s="1">
        <v>78275126700041</v>
      </c>
      <c r="B675" t="s">
        <v>1067</v>
      </c>
      <c r="C675" s="2" t="s">
        <v>892</v>
      </c>
      <c r="D675" s="2">
        <v>13</v>
      </c>
      <c r="E675" s="2" t="s">
        <v>608</v>
      </c>
      <c r="F675" s="2" t="s">
        <v>24</v>
      </c>
      <c r="G675" s="2" t="s">
        <v>23</v>
      </c>
      <c r="H675" s="2" t="s">
        <v>897</v>
      </c>
      <c r="I675" s="2">
        <v>28</v>
      </c>
      <c r="J675" s="2">
        <v>2023</v>
      </c>
      <c r="K675" s="12">
        <v>460000</v>
      </c>
      <c r="L675" s="12">
        <v>460000</v>
      </c>
    </row>
    <row r="676" spans="1:12" x14ac:dyDescent="0.25">
      <c r="A676" s="1">
        <v>34040308800032</v>
      </c>
      <c r="B676" t="s">
        <v>1065</v>
      </c>
      <c r="C676" s="2" t="s">
        <v>892</v>
      </c>
      <c r="D676" s="2">
        <v>84</v>
      </c>
      <c r="E676" s="2" t="s">
        <v>750</v>
      </c>
      <c r="F676" s="2" t="s">
        <v>24</v>
      </c>
      <c r="G676" s="2" t="s">
        <v>23</v>
      </c>
      <c r="H676" s="2" t="s">
        <v>897</v>
      </c>
      <c r="I676" s="2">
        <v>31</v>
      </c>
      <c r="J676" s="2">
        <v>2023</v>
      </c>
      <c r="K676" s="12">
        <v>635000</v>
      </c>
      <c r="L676" s="12">
        <v>635000</v>
      </c>
    </row>
    <row r="677" spans="1:12" x14ac:dyDescent="0.25">
      <c r="A677" s="1">
        <v>49120030900111</v>
      </c>
      <c r="B677" t="s">
        <v>1066</v>
      </c>
      <c r="C677" s="2" t="s">
        <v>892</v>
      </c>
      <c r="D677" s="2">
        <v>13</v>
      </c>
      <c r="E677" s="2" t="s">
        <v>608</v>
      </c>
      <c r="F677" s="2" t="s">
        <v>25</v>
      </c>
      <c r="G677" s="2" t="s">
        <v>23</v>
      </c>
      <c r="H677" s="2" t="s">
        <v>4</v>
      </c>
      <c r="I677" s="2">
        <v>26</v>
      </c>
      <c r="J677" s="2">
        <v>2023</v>
      </c>
      <c r="K677" s="12">
        <v>197360</v>
      </c>
      <c r="L677" s="12">
        <v>111000</v>
      </c>
    </row>
    <row r="678" spans="1:12" x14ac:dyDescent="0.25">
      <c r="A678" s="1">
        <v>82144395900084</v>
      </c>
      <c r="B678" t="s">
        <v>1112</v>
      </c>
      <c r="C678" s="2" t="s">
        <v>892</v>
      </c>
      <c r="D678" s="2">
        <v>84</v>
      </c>
      <c r="E678" s="2" t="s">
        <v>750</v>
      </c>
      <c r="F678" s="2" t="s">
        <v>25</v>
      </c>
      <c r="G678" s="2" t="s">
        <v>23</v>
      </c>
      <c r="H678" s="2" t="s">
        <v>4</v>
      </c>
      <c r="I678" s="2">
        <v>24</v>
      </c>
      <c r="J678" s="2">
        <v>2023</v>
      </c>
      <c r="K678" s="12">
        <v>165022</v>
      </c>
      <c r="L678" s="12">
        <v>120000</v>
      </c>
    </row>
    <row r="679" spans="1:12" x14ac:dyDescent="0.25">
      <c r="A679" s="1">
        <v>80461106900027</v>
      </c>
      <c r="B679" t="s">
        <v>1068</v>
      </c>
      <c r="C679" s="2" t="s">
        <v>892</v>
      </c>
      <c r="D679" s="2">
        <v>83</v>
      </c>
      <c r="E679" s="2" t="s">
        <v>748</v>
      </c>
      <c r="F679" s="2" t="s">
        <v>24</v>
      </c>
      <c r="G679" s="2" t="s">
        <v>23</v>
      </c>
      <c r="H679" s="2" t="s">
        <v>4</v>
      </c>
      <c r="I679" s="2">
        <v>16</v>
      </c>
      <c r="J679" s="2">
        <v>2023</v>
      </c>
      <c r="K679" s="12">
        <v>126023</v>
      </c>
      <c r="L679" s="12">
        <v>125224</v>
      </c>
    </row>
    <row r="680" spans="1:12" x14ac:dyDescent="0.25">
      <c r="A680" s="1">
        <v>78457968201771</v>
      </c>
      <c r="B680" t="s">
        <v>271</v>
      </c>
      <c r="C680" s="2" t="s">
        <v>894</v>
      </c>
      <c r="D680" s="2" t="s">
        <v>576</v>
      </c>
      <c r="E680" s="2" t="str">
        <f>VLOOKUP(D680,[2]Paramètres!K:N,2,FALSE)</f>
        <v>Paris</v>
      </c>
      <c r="F680" s="2" t="s">
        <v>26</v>
      </c>
      <c r="G680" s="2" t="s">
        <v>15</v>
      </c>
      <c r="H680" s="2" t="s">
        <v>897</v>
      </c>
      <c r="I680" s="1">
        <v>148</v>
      </c>
      <c r="J680" s="2">
        <v>2022</v>
      </c>
      <c r="K680" s="13">
        <v>443000</v>
      </c>
      <c r="L680" s="13">
        <v>1548500</v>
      </c>
    </row>
    <row r="681" spans="1:12" x14ac:dyDescent="0.25">
      <c r="A681" s="1">
        <v>83373669700024</v>
      </c>
      <c r="B681" t="s">
        <v>1097</v>
      </c>
      <c r="C681" s="2" t="s">
        <v>894</v>
      </c>
      <c r="D681" s="2">
        <v>83</v>
      </c>
      <c r="E681" s="2" t="s">
        <v>748</v>
      </c>
      <c r="F681" s="2" t="s">
        <v>24</v>
      </c>
      <c r="G681" s="2" t="s">
        <v>23</v>
      </c>
      <c r="H681" s="2" t="s">
        <v>3</v>
      </c>
      <c r="I681" s="2">
        <v>1</v>
      </c>
      <c r="J681" s="2">
        <v>2023</v>
      </c>
      <c r="K681" s="12">
        <v>21500</v>
      </c>
      <c r="L681" s="12">
        <v>21000</v>
      </c>
    </row>
    <row r="682" spans="1:12" x14ac:dyDescent="0.25">
      <c r="A682" s="1">
        <v>26130020600016</v>
      </c>
      <c r="B682" t="s">
        <v>1103</v>
      </c>
      <c r="C682" s="2" t="s">
        <v>894</v>
      </c>
      <c r="D682" s="2">
        <v>13</v>
      </c>
      <c r="E682" s="2" t="s">
        <v>608</v>
      </c>
      <c r="F682" s="2" t="s">
        <v>26</v>
      </c>
      <c r="G682" s="2" t="s">
        <v>23</v>
      </c>
      <c r="H682" s="2" t="s">
        <v>4</v>
      </c>
      <c r="I682" s="2">
        <v>134</v>
      </c>
      <c r="J682" s="2">
        <v>2021</v>
      </c>
      <c r="K682" s="12">
        <v>1053254</v>
      </c>
      <c r="L682" s="12">
        <v>1053254</v>
      </c>
    </row>
    <row r="683" spans="1:12" x14ac:dyDescent="0.25">
      <c r="A683" s="1">
        <v>44915996100035</v>
      </c>
      <c r="B683" t="s">
        <v>1113</v>
      </c>
      <c r="C683" s="2" t="s">
        <v>891</v>
      </c>
      <c r="D683" s="2">
        <v>13</v>
      </c>
      <c r="E683" s="2" t="s">
        <v>608</v>
      </c>
      <c r="F683" s="2" t="s">
        <v>25</v>
      </c>
      <c r="G683" s="2" t="s">
        <v>23</v>
      </c>
      <c r="H683" s="2" t="s">
        <v>3</v>
      </c>
      <c r="I683" s="2">
        <v>18</v>
      </c>
      <c r="J683" s="2">
        <v>2023</v>
      </c>
      <c r="K683" s="12">
        <v>578308</v>
      </c>
      <c r="L683" s="12">
        <v>534700</v>
      </c>
    </row>
    <row r="684" spans="1:12" x14ac:dyDescent="0.25">
      <c r="A684" s="1">
        <v>26830060500014</v>
      </c>
      <c r="B684" t="s">
        <v>1114</v>
      </c>
      <c r="C684" s="2" t="s">
        <v>891</v>
      </c>
      <c r="D684" s="2">
        <v>83</v>
      </c>
      <c r="E684" s="2" t="s">
        <v>748</v>
      </c>
      <c r="F684" s="2" t="s">
        <v>24</v>
      </c>
      <c r="G684" s="2" t="s">
        <v>23</v>
      </c>
      <c r="H684" s="2" t="s">
        <v>3</v>
      </c>
      <c r="I684" s="2">
        <v>1</v>
      </c>
      <c r="J684" s="2">
        <v>2023</v>
      </c>
      <c r="K684" s="12">
        <v>23000</v>
      </c>
      <c r="L684" s="12">
        <v>23000</v>
      </c>
    </row>
    <row r="685" spans="1:12" x14ac:dyDescent="0.25">
      <c r="A685" s="1">
        <v>48867338500230</v>
      </c>
      <c r="B685" t="s">
        <v>1115</v>
      </c>
      <c r="C685" s="2" t="s">
        <v>892</v>
      </c>
      <c r="D685" s="2">
        <v>13</v>
      </c>
      <c r="E685" s="2" t="s">
        <v>608</v>
      </c>
      <c r="F685" s="2" t="s">
        <v>24</v>
      </c>
      <c r="G685" s="2" t="s">
        <v>23</v>
      </c>
      <c r="H685" s="2" t="s">
        <v>897</v>
      </c>
      <c r="I685" s="2">
        <v>27</v>
      </c>
      <c r="J685" s="2">
        <v>2023</v>
      </c>
      <c r="K685" s="12">
        <v>422147</v>
      </c>
      <c r="L685" s="12">
        <v>194000</v>
      </c>
    </row>
    <row r="686" spans="1:12" x14ac:dyDescent="0.25">
      <c r="A686" s="1">
        <v>32902221400012</v>
      </c>
      <c r="B686" t="s">
        <v>1116</v>
      </c>
      <c r="C686" s="2" t="s">
        <v>891</v>
      </c>
      <c r="D686" s="2">
        <v>13</v>
      </c>
      <c r="E686" s="2" t="s">
        <v>608</v>
      </c>
      <c r="F686" s="2" t="s">
        <v>24</v>
      </c>
      <c r="G686" s="2" t="s">
        <v>23</v>
      </c>
      <c r="H686" s="2" t="s">
        <v>897</v>
      </c>
      <c r="I686" s="2">
        <v>25</v>
      </c>
      <c r="J686" s="2">
        <v>2023</v>
      </c>
      <c r="K686" s="12">
        <v>836924</v>
      </c>
      <c r="L686" s="12">
        <v>414730</v>
      </c>
    </row>
    <row r="687" spans="1:12" x14ac:dyDescent="0.25">
      <c r="A687" s="1">
        <v>54000887700065</v>
      </c>
      <c r="B687" t="s">
        <v>1117</v>
      </c>
      <c r="C687" s="2" t="s">
        <v>892</v>
      </c>
      <c r="D687" s="2">
        <v>13</v>
      </c>
      <c r="E687" s="2" t="s">
        <v>608</v>
      </c>
      <c r="F687" s="2" t="s">
        <v>24</v>
      </c>
      <c r="G687" s="2" t="s">
        <v>23</v>
      </c>
      <c r="H687" s="2" t="s">
        <v>4</v>
      </c>
      <c r="I687" s="2">
        <v>25</v>
      </c>
      <c r="J687" s="2">
        <v>2023</v>
      </c>
      <c r="K687" s="12">
        <v>306305</v>
      </c>
      <c r="L687" s="12">
        <v>132250</v>
      </c>
    </row>
    <row r="688" spans="1:12" x14ac:dyDescent="0.25">
      <c r="F688" s="2"/>
      <c r="I688" s="1"/>
      <c r="K688" s="30"/>
      <c r="L688" s="31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0A6153F-BC62-4191-BFC0-F0EC84AFF63F}">
          <x14:formula1>
            <xm:f>Paramètres!$A$2:$A$4</xm:f>
          </x14:formula1>
          <xm:sqref>F478:F687 F4:F84 F121:F327 F412:F437</xm:sqref>
        </x14:dataValidation>
        <x14:dataValidation type="list" allowBlank="1" showInputMessage="1" showErrorMessage="1" xr:uid="{E53119F0-8B73-4D8A-8DC3-0E934AEFD931}">
          <x14:formula1>
            <xm:f>Paramètres!$E$2:$E$19</xm:f>
          </x14:formula1>
          <xm:sqref>G478:G687 G4:G84 G121:G327 G412:G437</xm:sqref>
        </x14:dataValidation>
        <x14:dataValidation type="list" allowBlank="1" showInputMessage="1" showErrorMessage="1" xr:uid="{7E52EFA0-564A-4F1D-944A-1EFC49442D94}">
          <x14:formula1>
            <xm:f>Paramètres!$C$2:$C$5</xm:f>
          </x14:formula1>
          <xm:sqref>H478:H687 H121:H155 H431:H437 H191:H327 H412:H422</xm:sqref>
        </x14:dataValidation>
        <x14:dataValidation type="list" allowBlank="1" showInputMessage="1" showErrorMessage="1" xr:uid="{DF641DD5-F875-4D70-884E-0A577E29E10C}">
          <x14:formula1>
            <xm:f>Paramètres!$F$2:$F$6</xm:f>
          </x14:formula1>
          <xm:sqref>J478:J687 J121:J155 J431:J437 J191:J327 J412:J422</xm:sqref>
        </x14:dataValidation>
        <x14:dataValidation type="list" allowBlank="1" showInputMessage="1" showErrorMessage="1" xr:uid="{63196314-3E16-4A9E-A31A-C63CDC14D5DC}">
          <x14:formula1>
            <xm:f>Paramètres!$H$2:$H$10</xm:f>
          </x14:formula1>
          <xm:sqref>C478:C687 C121:C327 C412:C437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6452BE-D55B-4F91-A92D-974742CEFDEC}">
  <sheetPr codeName="Sheet3"/>
  <dimension ref="A1:N102"/>
  <sheetViews>
    <sheetView workbookViewId="0">
      <selection activeCell="H10" sqref="H10"/>
    </sheetView>
  </sheetViews>
  <sheetFormatPr baseColWidth="10" defaultColWidth="9.140625" defaultRowHeight="15" x14ac:dyDescent="0.25"/>
  <cols>
    <col min="5" max="5" width="31.140625" customWidth="1"/>
    <col min="11" max="11" width="10.28515625" customWidth="1"/>
    <col min="12" max="12" width="22.28515625" bestFit="1" customWidth="1"/>
  </cols>
  <sheetData>
    <row r="1" spans="1:14" x14ac:dyDescent="0.25">
      <c r="A1" t="s">
        <v>1</v>
      </c>
      <c r="C1" t="s">
        <v>2</v>
      </c>
      <c r="E1" t="s">
        <v>5</v>
      </c>
      <c r="F1" t="s">
        <v>31</v>
      </c>
      <c r="H1" t="s">
        <v>1109</v>
      </c>
      <c r="K1" s="9" t="s">
        <v>791</v>
      </c>
      <c r="L1" s="10" t="s">
        <v>792</v>
      </c>
      <c r="M1" s="10" t="s">
        <v>793</v>
      </c>
      <c r="N1" s="10" t="s">
        <v>794</v>
      </c>
    </row>
    <row r="2" spans="1:14" x14ac:dyDescent="0.25">
      <c r="A2" t="s">
        <v>24</v>
      </c>
      <c r="C2" t="s">
        <v>3</v>
      </c>
      <c r="E2" t="s">
        <v>6</v>
      </c>
      <c r="F2" s="2">
        <v>2021</v>
      </c>
      <c r="H2" t="s">
        <v>891</v>
      </c>
      <c r="K2" s="11" t="s">
        <v>779</v>
      </c>
      <c r="L2" t="s">
        <v>584</v>
      </c>
      <c r="M2" t="s">
        <v>585</v>
      </c>
      <c r="N2" t="s">
        <v>6</v>
      </c>
    </row>
    <row r="3" spans="1:14" x14ac:dyDescent="0.25">
      <c r="A3" t="s">
        <v>25</v>
      </c>
      <c r="C3" t="s">
        <v>4</v>
      </c>
      <c r="E3" t="s">
        <v>7</v>
      </c>
      <c r="F3" s="2">
        <v>2022</v>
      </c>
      <c r="H3" t="s">
        <v>894</v>
      </c>
      <c r="K3" s="11" t="s">
        <v>780</v>
      </c>
      <c r="L3" t="s">
        <v>586</v>
      </c>
      <c r="M3" t="s">
        <v>587</v>
      </c>
      <c r="N3" t="s">
        <v>14</v>
      </c>
    </row>
    <row r="4" spans="1:14" x14ac:dyDescent="0.25">
      <c r="A4" t="s">
        <v>26</v>
      </c>
      <c r="C4" t="s">
        <v>897</v>
      </c>
      <c r="E4" t="s">
        <v>8</v>
      </c>
      <c r="F4" s="2">
        <v>2023</v>
      </c>
      <c r="H4" t="s">
        <v>896</v>
      </c>
      <c r="K4" s="11" t="s">
        <v>781</v>
      </c>
      <c r="L4" t="s">
        <v>588</v>
      </c>
      <c r="M4" t="s">
        <v>589</v>
      </c>
      <c r="N4" t="s">
        <v>6</v>
      </c>
    </row>
    <row r="5" spans="1:14" x14ac:dyDescent="0.25">
      <c r="C5" t="s">
        <v>922</v>
      </c>
      <c r="E5" t="s">
        <v>9</v>
      </c>
      <c r="F5" s="2">
        <v>2024</v>
      </c>
      <c r="H5" t="s">
        <v>1110</v>
      </c>
      <c r="K5" s="11" t="s">
        <v>782</v>
      </c>
      <c r="L5" t="s">
        <v>590</v>
      </c>
      <c r="M5" t="s">
        <v>591</v>
      </c>
      <c r="N5" t="s">
        <v>23</v>
      </c>
    </row>
    <row r="6" spans="1:14" x14ac:dyDescent="0.25">
      <c r="E6" t="s">
        <v>10</v>
      </c>
      <c r="F6" s="2">
        <v>2025</v>
      </c>
      <c r="H6" t="s">
        <v>895</v>
      </c>
      <c r="K6" s="11" t="s">
        <v>783</v>
      </c>
      <c r="L6" t="s">
        <v>592</v>
      </c>
      <c r="M6" t="s">
        <v>593</v>
      </c>
      <c r="N6" t="s">
        <v>23</v>
      </c>
    </row>
    <row r="7" spans="1:14" x14ac:dyDescent="0.25">
      <c r="E7" t="s">
        <v>11</v>
      </c>
      <c r="H7" t="s">
        <v>892</v>
      </c>
      <c r="K7" s="11" t="s">
        <v>784</v>
      </c>
      <c r="L7" t="s">
        <v>594</v>
      </c>
      <c r="M7" t="s">
        <v>595</v>
      </c>
      <c r="N7" t="s">
        <v>23</v>
      </c>
    </row>
    <row r="8" spans="1:14" x14ac:dyDescent="0.25">
      <c r="E8" t="s">
        <v>12</v>
      </c>
      <c r="H8" t="s">
        <v>893</v>
      </c>
      <c r="K8" s="11" t="s">
        <v>785</v>
      </c>
      <c r="L8" t="s">
        <v>596</v>
      </c>
      <c r="M8" t="s">
        <v>597</v>
      </c>
      <c r="N8" t="s">
        <v>6</v>
      </c>
    </row>
    <row r="9" spans="1:14" x14ac:dyDescent="0.25">
      <c r="E9" t="s">
        <v>13</v>
      </c>
      <c r="H9" t="s">
        <v>1072</v>
      </c>
      <c r="K9" s="11" t="s">
        <v>786</v>
      </c>
      <c r="L9" t="s">
        <v>598</v>
      </c>
      <c r="M9" t="s">
        <v>599</v>
      </c>
      <c r="N9" t="s">
        <v>11</v>
      </c>
    </row>
    <row r="10" spans="1:14" x14ac:dyDescent="0.25">
      <c r="E10" t="s">
        <v>14</v>
      </c>
      <c r="H10" t="s">
        <v>1111</v>
      </c>
      <c r="K10" s="11" t="s">
        <v>787</v>
      </c>
      <c r="L10" t="s">
        <v>600</v>
      </c>
      <c r="M10" t="s">
        <v>601</v>
      </c>
      <c r="N10" t="s">
        <v>21</v>
      </c>
    </row>
    <row r="11" spans="1:14" x14ac:dyDescent="0.25">
      <c r="E11" t="s">
        <v>15</v>
      </c>
      <c r="K11" s="11" t="s">
        <v>795</v>
      </c>
      <c r="L11" t="s">
        <v>602</v>
      </c>
      <c r="M11" t="s">
        <v>603</v>
      </c>
      <c r="N11" t="s">
        <v>11</v>
      </c>
    </row>
    <row r="12" spans="1:14" x14ac:dyDescent="0.25">
      <c r="E12" t="s">
        <v>16</v>
      </c>
      <c r="K12" s="11" t="s">
        <v>796</v>
      </c>
      <c r="L12" t="s">
        <v>604</v>
      </c>
      <c r="M12" t="s">
        <v>605</v>
      </c>
      <c r="N12" t="s">
        <v>21</v>
      </c>
    </row>
    <row r="13" spans="1:14" x14ac:dyDescent="0.25">
      <c r="E13" t="s">
        <v>17</v>
      </c>
      <c r="K13" s="11" t="s">
        <v>797</v>
      </c>
      <c r="L13" t="s">
        <v>606</v>
      </c>
      <c r="M13" t="s">
        <v>607</v>
      </c>
      <c r="N13" t="s">
        <v>21</v>
      </c>
    </row>
    <row r="14" spans="1:14" x14ac:dyDescent="0.25">
      <c r="E14" t="s">
        <v>18</v>
      </c>
      <c r="K14" s="11" t="s">
        <v>798</v>
      </c>
      <c r="L14" t="s">
        <v>608</v>
      </c>
      <c r="M14" t="s">
        <v>609</v>
      </c>
      <c r="N14" t="s">
        <v>23</v>
      </c>
    </row>
    <row r="15" spans="1:14" x14ac:dyDescent="0.25">
      <c r="E15" t="s">
        <v>19</v>
      </c>
      <c r="K15" s="11" t="s">
        <v>799</v>
      </c>
      <c r="L15" t="s">
        <v>610</v>
      </c>
      <c r="M15" t="s">
        <v>611</v>
      </c>
      <c r="N15" t="s">
        <v>19</v>
      </c>
    </row>
    <row r="16" spans="1:14" x14ac:dyDescent="0.25">
      <c r="E16" t="s">
        <v>20</v>
      </c>
      <c r="K16" s="11" t="s">
        <v>800</v>
      </c>
      <c r="L16" t="s">
        <v>612</v>
      </c>
      <c r="M16" t="s">
        <v>613</v>
      </c>
      <c r="N16" t="s">
        <v>6</v>
      </c>
    </row>
    <row r="17" spans="5:14" x14ac:dyDescent="0.25">
      <c r="E17" t="s">
        <v>21</v>
      </c>
      <c r="K17" s="11" t="s">
        <v>801</v>
      </c>
      <c r="L17" t="s">
        <v>614</v>
      </c>
      <c r="M17" t="s">
        <v>615</v>
      </c>
      <c r="N17" t="s">
        <v>20</v>
      </c>
    </row>
    <row r="18" spans="5:14" x14ac:dyDescent="0.25">
      <c r="E18" t="s">
        <v>22</v>
      </c>
      <c r="K18" s="11" t="s">
        <v>802</v>
      </c>
      <c r="L18" t="s">
        <v>616</v>
      </c>
      <c r="M18" t="s">
        <v>617</v>
      </c>
      <c r="N18" t="s">
        <v>20</v>
      </c>
    </row>
    <row r="19" spans="5:14" x14ac:dyDescent="0.25">
      <c r="E19" t="s">
        <v>23</v>
      </c>
      <c r="K19" s="11" t="s">
        <v>803</v>
      </c>
      <c r="L19" t="s">
        <v>618</v>
      </c>
      <c r="M19" t="s">
        <v>619</v>
      </c>
      <c r="N19" t="s">
        <v>9</v>
      </c>
    </row>
    <row r="20" spans="5:14" x14ac:dyDescent="0.25">
      <c r="K20" s="11" t="s">
        <v>804</v>
      </c>
      <c r="L20" t="s">
        <v>620</v>
      </c>
      <c r="M20" t="s">
        <v>621</v>
      </c>
      <c r="N20" t="s">
        <v>20</v>
      </c>
    </row>
    <row r="21" spans="5:14" x14ac:dyDescent="0.25">
      <c r="K21" s="11" t="s">
        <v>788</v>
      </c>
      <c r="L21" t="s">
        <v>622</v>
      </c>
      <c r="M21" t="s">
        <v>623</v>
      </c>
      <c r="N21" t="s">
        <v>10</v>
      </c>
    </row>
    <row r="22" spans="5:14" x14ac:dyDescent="0.25">
      <c r="K22" s="11" t="s">
        <v>788</v>
      </c>
      <c r="L22" t="s">
        <v>624</v>
      </c>
      <c r="M22" t="s">
        <v>625</v>
      </c>
      <c r="N22" t="s">
        <v>10</v>
      </c>
    </row>
    <row r="23" spans="5:14" x14ac:dyDescent="0.25">
      <c r="K23" s="11" t="s">
        <v>805</v>
      </c>
      <c r="L23" t="s">
        <v>806</v>
      </c>
      <c r="M23" t="s">
        <v>626</v>
      </c>
      <c r="N23" t="s">
        <v>7</v>
      </c>
    </row>
    <row r="24" spans="5:14" x14ac:dyDescent="0.25">
      <c r="K24" s="11" t="s">
        <v>807</v>
      </c>
      <c r="L24" t="s">
        <v>808</v>
      </c>
      <c r="M24" t="s">
        <v>627</v>
      </c>
      <c r="N24" t="s">
        <v>8</v>
      </c>
    </row>
    <row r="25" spans="5:14" x14ac:dyDescent="0.25">
      <c r="K25" s="11" t="s">
        <v>809</v>
      </c>
      <c r="L25" t="s">
        <v>628</v>
      </c>
      <c r="M25" t="s">
        <v>629</v>
      </c>
      <c r="N25" t="s">
        <v>20</v>
      </c>
    </row>
    <row r="26" spans="5:14" x14ac:dyDescent="0.25">
      <c r="K26" s="11" t="s">
        <v>810</v>
      </c>
      <c r="L26" t="s">
        <v>630</v>
      </c>
      <c r="M26" t="s">
        <v>631</v>
      </c>
      <c r="N26" t="s">
        <v>20</v>
      </c>
    </row>
    <row r="27" spans="5:14" x14ac:dyDescent="0.25">
      <c r="K27" s="11" t="s">
        <v>811</v>
      </c>
      <c r="L27" t="s">
        <v>632</v>
      </c>
      <c r="M27" t="s">
        <v>633</v>
      </c>
      <c r="N27" t="s">
        <v>7</v>
      </c>
    </row>
    <row r="28" spans="5:14" x14ac:dyDescent="0.25">
      <c r="K28" s="11" t="s">
        <v>812</v>
      </c>
      <c r="L28" t="s">
        <v>634</v>
      </c>
      <c r="M28" t="s">
        <v>635</v>
      </c>
      <c r="N28" t="s">
        <v>6</v>
      </c>
    </row>
    <row r="29" spans="5:14" x14ac:dyDescent="0.25">
      <c r="K29" s="11" t="s">
        <v>813</v>
      </c>
      <c r="L29" t="s">
        <v>636</v>
      </c>
      <c r="M29" t="s">
        <v>637</v>
      </c>
      <c r="N29" t="s">
        <v>19</v>
      </c>
    </row>
    <row r="30" spans="5:14" x14ac:dyDescent="0.25">
      <c r="K30" s="11" t="s">
        <v>814</v>
      </c>
      <c r="L30" t="s">
        <v>638</v>
      </c>
      <c r="M30" t="s">
        <v>639</v>
      </c>
      <c r="N30" t="s">
        <v>9</v>
      </c>
    </row>
    <row r="31" spans="5:14" x14ac:dyDescent="0.25">
      <c r="K31" s="11" t="s">
        <v>815</v>
      </c>
      <c r="L31" t="s">
        <v>640</v>
      </c>
      <c r="M31" t="s">
        <v>641</v>
      </c>
      <c r="N31" t="s">
        <v>8</v>
      </c>
    </row>
    <row r="32" spans="5:14" x14ac:dyDescent="0.25">
      <c r="K32" s="11" t="s">
        <v>816</v>
      </c>
      <c r="L32" t="s">
        <v>642</v>
      </c>
      <c r="M32" t="s">
        <v>643</v>
      </c>
      <c r="N32" t="s">
        <v>21</v>
      </c>
    </row>
    <row r="33" spans="11:14" x14ac:dyDescent="0.25">
      <c r="K33" s="11" t="s">
        <v>817</v>
      </c>
      <c r="L33" t="s">
        <v>644</v>
      </c>
      <c r="M33" t="s">
        <v>645</v>
      </c>
      <c r="N33" t="s">
        <v>21</v>
      </c>
    </row>
    <row r="34" spans="11:14" x14ac:dyDescent="0.25">
      <c r="K34" s="11" t="s">
        <v>818</v>
      </c>
      <c r="L34" t="s">
        <v>646</v>
      </c>
      <c r="M34" t="s">
        <v>647</v>
      </c>
      <c r="N34" t="s">
        <v>21</v>
      </c>
    </row>
    <row r="35" spans="11:14" x14ac:dyDescent="0.25">
      <c r="K35" s="11" t="s">
        <v>819</v>
      </c>
      <c r="L35" t="s">
        <v>648</v>
      </c>
      <c r="M35" t="s">
        <v>649</v>
      </c>
      <c r="N35" t="s">
        <v>20</v>
      </c>
    </row>
    <row r="36" spans="11:14" x14ac:dyDescent="0.25">
      <c r="K36" s="11" t="s">
        <v>820</v>
      </c>
      <c r="L36" t="s">
        <v>650</v>
      </c>
      <c r="M36" t="s">
        <v>651</v>
      </c>
      <c r="N36" t="s">
        <v>21</v>
      </c>
    </row>
    <row r="37" spans="11:14" x14ac:dyDescent="0.25">
      <c r="K37" s="11" t="s">
        <v>821</v>
      </c>
      <c r="L37" t="s">
        <v>652</v>
      </c>
      <c r="M37" t="s">
        <v>653</v>
      </c>
      <c r="N37" t="s">
        <v>8</v>
      </c>
    </row>
    <row r="38" spans="11:14" x14ac:dyDescent="0.25">
      <c r="K38" s="11" t="s">
        <v>822</v>
      </c>
      <c r="L38" t="s">
        <v>654</v>
      </c>
      <c r="M38" t="s">
        <v>655</v>
      </c>
      <c r="N38" t="s">
        <v>9</v>
      </c>
    </row>
    <row r="39" spans="11:14" x14ac:dyDescent="0.25">
      <c r="K39" s="11" t="s">
        <v>823</v>
      </c>
      <c r="L39" t="s">
        <v>656</v>
      </c>
      <c r="M39" t="s">
        <v>657</v>
      </c>
      <c r="N39" t="s">
        <v>9</v>
      </c>
    </row>
    <row r="40" spans="11:14" x14ac:dyDescent="0.25">
      <c r="K40" s="11" t="s">
        <v>824</v>
      </c>
      <c r="L40" t="s">
        <v>658</v>
      </c>
      <c r="M40" t="s">
        <v>659</v>
      </c>
      <c r="N40" t="s">
        <v>6</v>
      </c>
    </row>
    <row r="41" spans="11:14" x14ac:dyDescent="0.25">
      <c r="K41" s="11" t="s">
        <v>825</v>
      </c>
      <c r="L41" t="s">
        <v>660</v>
      </c>
      <c r="M41" t="s">
        <v>661</v>
      </c>
      <c r="N41" t="s">
        <v>7</v>
      </c>
    </row>
    <row r="42" spans="11:14" x14ac:dyDescent="0.25">
      <c r="K42" s="11" t="s">
        <v>826</v>
      </c>
      <c r="L42" t="s">
        <v>662</v>
      </c>
      <c r="M42" t="s">
        <v>663</v>
      </c>
      <c r="N42" t="s">
        <v>20</v>
      </c>
    </row>
    <row r="43" spans="11:14" x14ac:dyDescent="0.25">
      <c r="K43" s="11" t="s">
        <v>827</v>
      </c>
      <c r="L43" t="s">
        <v>664</v>
      </c>
      <c r="M43" t="s">
        <v>665</v>
      </c>
      <c r="N43" t="s">
        <v>9</v>
      </c>
    </row>
    <row r="44" spans="11:14" x14ac:dyDescent="0.25">
      <c r="K44" s="11" t="s">
        <v>828</v>
      </c>
      <c r="L44" t="s">
        <v>666</v>
      </c>
      <c r="M44" t="s">
        <v>667</v>
      </c>
      <c r="N44" t="s">
        <v>6</v>
      </c>
    </row>
    <row r="45" spans="11:14" x14ac:dyDescent="0.25">
      <c r="K45" s="11" t="s">
        <v>829</v>
      </c>
      <c r="L45" t="s">
        <v>668</v>
      </c>
      <c r="M45" t="s">
        <v>669</v>
      </c>
      <c r="N45" t="s">
        <v>6</v>
      </c>
    </row>
    <row r="46" spans="11:14" x14ac:dyDescent="0.25">
      <c r="K46" s="11" t="s">
        <v>830</v>
      </c>
      <c r="L46" t="s">
        <v>670</v>
      </c>
      <c r="M46" t="s">
        <v>671</v>
      </c>
      <c r="N46" t="s">
        <v>22</v>
      </c>
    </row>
    <row r="47" spans="11:14" x14ac:dyDescent="0.25">
      <c r="K47" s="11" t="s">
        <v>831</v>
      </c>
      <c r="L47" t="s">
        <v>672</v>
      </c>
      <c r="M47" t="s">
        <v>673</v>
      </c>
      <c r="N47" t="s">
        <v>9</v>
      </c>
    </row>
    <row r="48" spans="11:14" x14ac:dyDescent="0.25">
      <c r="K48" s="11" t="s">
        <v>832</v>
      </c>
      <c r="L48" t="s">
        <v>674</v>
      </c>
      <c r="M48" t="s">
        <v>675</v>
      </c>
      <c r="N48" t="s">
        <v>21</v>
      </c>
    </row>
    <row r="49" spans="11:14" x14ac:dyDescent="0.25">
      <c r="K49" s="11" t="s">
        <v>833</v>
      </c>
      <c r="L49" t="s">
        <v>676</v>
      </c>
      <c r="M49" t="s">
        <v>677</v>
      </c>
      <c r="N49" t="s">
        <v>20</v>
      </c>
    </row>
    <row r="50" spans="11:14" x14ac:dyDescent="0.25">
      <c r="K50" s="11" t="s">
        <v>834</v>
      </c>
      <c r="L50" t="s">
        <v>678</v>
      </c>
      <c r="M50" t="s">
        <v>679</v>
      </c>
      <c r="N50" t="s">
        <v>21</v>
      </c>
    </row>
    <row r="51" spans="11:14" x14ac:dyDescent="0.25">
      <c r="K51" s="11" t="s">
        <v>835</v>
      </c>
      <c r="L51" t="s">
        <v>680</v>
      </c>
      <c r="M51" t="s">
        <v>681</v>
      </c>
      <c r="N51" t="s">
        <v>22</v>
      </c>
    </row>
    <row r="52" spans="11:14" x14ac:dyDescent="0.25">
      <c r="K52" s="11" t="s">
        <v>836</v>
      </c>
      <c r="L52" t="s">
        <v>682</v>
      </c>
      <c r="M52" t="s">
        <v>683</v>
      </c>
      <c r="N52" t="s">
        <v>19</v>
      </c>
    </row>
    <row r="53" spans="11:14" x14ac:dyDescent="0.25">
      <c r="K53" s="11" t="s">
        <v>837</v>
      </c>
      <c r="L53" t="s">
        <v>684</v>
      </c>
      <c r="M53" t="s">
        <v>685</v>
      </c>
      <c r="N53" t="s">
        <v>11</v>
      </c>
    </row>
    <row r="54" spans="11:14" x14ac:dyDescent="0.25">
      <c r="K54" s="11" t="s">
        <v>838</v>
      </c>
      <c r="L54" t="s">
        <v>686</v>
      </c>
      <c r="M54" t="s">
        <v>687</v>
      </c>
      <c r="N54" t="s">
        <v>11</v>
      </c>
    </row>
    <row r="55" spans="11:14" x14ac:dyDescent="0.25">
      <c r="K55" s="11" t="s">
        <v>839</v>
      </c>
      <c r="L55" t="s">
        <v>688</v>
      </c>
      <c r="M55" t="s">
        <v>689</v>
      </c>
      <c r="N55" t="s">
        <v>22</v>
      </c>
    </row>
    <row r="56" spans="11:14" x14ac:dyDescent="0.25">
      <c r="K56" s="11" t="s">
        <v>840</v>
      </c>
      <c r="L56" t="s">
        <v>690</v>
      </c>
      <c r="M56" t="s">
        <v>691</v>
      </c>
      <c r="N56" t="s">
        <v>11</v>
      </c>
    </row>
    <row r="57" spans="11:14" x14ac:dyDescent="0.25">
      <c r="K57" s="11" t="s">
        <v>841</v>
      </c>
      <c r="L57" t="s">
        <v>692</v>
      </c>
      <c r="M57" t="s">
        <v>693</v>
      </c>
      <c r="N57" t="s">
        <v>11</v>
      </c>
    </row>
    <row r="58" spans="11:14" x14ac:dyDescent="0.25">
      <c r="K58" s="11" t="s">
        <v>842</v>
      </c>
      <c r="L58" t="s">
        <v>694</v>
      </c>
      <c r="M58" t="s">
        <v>695</v>
      </c>
      <c r="N58" t="s">
        <v>8</v>
      </c>
    </row>
    <row r="59" spans="11:14" x14ac:dyDescent="0.25">
      <c r="K59" s="11" t="s">
        <v>843</v>
      </c>
      <c r="L59" t="s">
        <v>696</v>
      </c>
      <c r="M59" t="s">
        <v>697</v>
      </c>
      <c r="N59" t="s">
        <v>11</v>
      </c>
    </row>
    <row r="60" spans="11:14" x14ac:dyDescent="0.25">
      <c r="K60" s="11" t="s">
        <v>844</v>
      </c>
      <c r="L60" t="s">
        <v>698</v>
      </c>
      <c r="M60" t="s">
        <v>699</v>
      </c>
      <c r="N60" t="s">
        <v>7</v>
      </c>
    </row>
    <row r="61" spans="11:14" x14ac:dyDescent="0.25">
      <c r="K61" s="11" t="s">
        <v>845</v>
      </c>
      <c r="L61" t="s">
        <v>700</v>
      </c>
      <c r="M61" t="s">
        <v>701</v>
      </c>
      <c r="N61" t="s">
        <v>14</v>
      </c>
    </row>
    <row r="62" spans="11:14" x14ac:dyDescent="0.25">
      <c r="K62" s="11" t="s">
        <v>846</v>
      </c>
      <c r="L62" t="s">
        <v>702</v>
      </c>
      <c r="M62" t="s">
        <v>703</v>
      </c>
      <c r="N62" t="s">
        <v>14</v>
      </c>
    </row>
    <row r="63" spans="11:14" x14ac:dyDescent="0.25">
      <c r="K63" s="11" t="s">
        <v>847</v>
      </c>
      <c r="L63" t="s">
        <v>704</v>
      </c>
      <c r="M63" t="s">
        <v>705</v>
      </c>
      <c r="N63" t="s">
        <v>19</v>
      </c>
    </row>
    <row r="64" spans="11:14" x14ac:dyDescent="0.25">
      <c r="K64" s="11" t="s">
        <v>848</v>
      </c>
      <c r="L64" t="s">
        <v>706</v>
      </c>
      <c r="M64" t="s">
        <v>707</v>
      </c>
      <c r="N64" t="s">
        <v>14</v>
      </c>
    </row>
    <row r="65" spans="11:14" x14ac:dyDescent="0.25">
      <c r="K65" s="11" t="s">
        <v>849</v>
      </c>
      <c r="L65" t="s">
        <v>708</v>
      </c>
      <c r="M65" t="s">
        <v>709</v>
      </c>
      <c r="N65" t="s">
        <v>6</v>
      </c>
    </row>
    <row r="66" spans="11:14" x14ac:dyDescent="0.25">
      <c r="K66" s="11" t="s">
        <v>850</v>
      </c>
      <c r="L66" t="s">
        <v>710</v>
      </c>
      <c r="M66" t="s">
        <v>711</v>
      </c>
      <c r="N66" t="s">
        <v>20</v>
      </c>
    </row>
    <row r="67" spans="11:14" x14ac:dyDescent="0.25">
      <c r="K67" s="11" t="s">
        <v>851</v>
      </c>
      <c r="L67" t="s">
        <v>712</v>
      </c>
      <c r="M67" t="s">
        <v>713</v>
      </c>
      <c r="N67" t="s">
        <v>21</v>
      </c>
    </row>
    <row r="68" spans="11:14" x14ac:dyDescent="0.25">
      <c r="K68" s="11" t="s">
        <v>852</v>
      </c>
      <c r="L68" t="s">
        <v>714</v>
      </c>
      <c r="M68" t="s">
        <v>715</v>
      </c>
      <c r="N68" t="s">
        <v>21</v>
      </c>
    </row>
    <row r="69" spans="11:14" x14ac:dyDescent="0.25">
      <c r="K69" s="11" t="s">
        <v>853</v>
      </c>
      <c r="L69" t="s">
        <v>716</v>
      </c>
      <c r="M69" t="s">
        <v>717</v>
      </c>
      <c r="N69" t="s">
        <v>11</v>
      </c>
    </row>
    <row r="70" spans="11:14" x14ac:dyDescent="0.25">
      <c r="K70" s="11" t="s">
        <v>854</v>
      </c>
      <c r="L70" t="s">
        <v>718</v>
      </c>
      <c r="M70" t="s">
        <v>719</v>
      </c>
      <c r="N70" t="s">
        <v>11</v>
      </c>
    </row>
    <row r="71" spans="11:14" x14ac:dyDescent="0.25">
      <c r="K71" s="11" t="s">
        <v>855</v>
      </c>
      <c r="L71" t="s">
        <v>720</v>
      </c>
      <c r="M71" t="s">
        <v>721</v>
      </c>
      <c r="N71" t="s">
        <v>6</v>
      </c>
    </row>
    <row r="72" spans="11:14" x14ac:dyDescent="0.25">
      <c r="K72" s="11" t="s">
        <v>856</v>
      </c>
      <c r="L72" t="s">
        <v>722</v>
      </c>
      <c r="M72" t="s">
        <v>723</v>
      </c>
      <c r="N72" t="s">
        <v>7</v>
      </c>
    </row>
    <row r="73" spans="11:14" x14ac:dyDescent="0.25">
      <c r="K73" s="11" t="s">
        <v>857</v>
      </c>
      <c r="L73" t="s">
        <v>724</v>
      </c>
      <c r="M73" t="s">
        <v>725</v>
      </c>
      <c r="N73" t="s">
        <v>7</v>
      </c>
    </row>
    <row r="74" spans="11:14" x14ac:dyDescent="0.25">
      <c r="K74" s="11" t="s">
        <v>858</v>
      </c>
      <c r="L74" t="s">
        <v>726</v>
      </c>
      <c r="M74" t="s">
        <v>727</v>
      </c>
      <c r="N74" t="s">
        <v>22</v>
      </c>
    </row>
    <row r="75" spans="11:14" x14ac:dyDescent="0.25">
      <c r="K75" s="11" t="s">
        <v>859</v>
      </c>
      <c r="L75" t="s">
        <v>728</v>
      </c>
      <c r="M75" t="s">
        <v>729</v>
      </c>
      <c r="N75" t="s">
        <v>6</v>
      </c>
    </row>
    <row r="76" spans="11:14" x14ac:dyDescent="0.25">
      <c r="K76" s="11" t="s">
        <v>860</v>
      </c>
      <c r="L76" t="s">
        <v>730</v>
      </c>
      <c r="M76" t="s">
        <v>731</v>
      </c>
      <c r="N76" t="s">
        <v>6</v>
      </c>
    </row>
    <row r="77" spans="11:14" x14ac:dyDescent="0.25">
      <c r="K77" s="11" t="s">
        <v>576</v>
      </c>
      <c r="L77" t="s">
        <v>732</v>
      </c>
      <c r="M77" t="s">
        <v>732</v>
      </c>
      <c r="N77" t="s">
        <v>733</v>
      </c>
    </row>
    <row r="78" spans="11:14" x14ac:dyDescent="0.25">
      <c r="K78" s="11" t="s">
        <v>861</v>
      </c>
      <c r="L78" t="s">
        <v>734</v>
      </c>
      <c r="M78" t="s">
        <v>735</v>
      </c>
      <c r="N78" t="s">
        <v>19</v>
      </c>
    </row>
    <row r="79" spans="11:14" x14ac:dyDescent="0.25">
      <c r="K79" s="11" t="s">
        <v>581</v>
      </c>
      <c r="L79" t="s">
        <v>736</v>
      </c>
      <c r="M79" t="s">
        <v>737</v>
      </c>
      <c r="N79" t="s">
        <v>733</v>
      </c>
    </row>
    <row r="80" spans="11:14" x14ac:dyDescent="0.25">
      <c r="K80" s="11" t="s">
        <v>578</v>
      </c>
      <c r="L80" t="s">
        <v>738</v>
      </c>
      <c r="M80" t="s">
        <v>739</v>
      </c>
      <c r="N80" t="s">
        <v>733</v>
      </c>
    </row>
    <row r="81" spans="11:14" x14ac:dyDescent="0.25">
      <c r="K81" s="11" t="s">
        <v>862</v>
      </c>
      <c r="L81" t="s">
        <v>740</v>
      </c>
      <c r="M81" t="s">
        <v>741</v>
      </c>
      <c r="N81" t="s">
        <v>20</v>
      </c>
    </row>
    <row r="82" spans="11:14" x14ac:dyDescent="0.25">
      <c r="K82" s="11" t="s">
        <v>863</v>
      </c>
      <c r="L82" t="s">
        <v>742</v>
      </c>
      <c r="M82" t="s">
        <v>743</v>
      </c>
      <c r="N82" t="s">
        <v>14</v>
      </c>
    </row>
    <row r="83" spans="11:14" x14ac:dyDescent="0.25">
      <c r="K83" s="11" t="s">
        <v>864</v>
      </c>
      <c r="L83" t="s">
        <v>744</v>
      </c>
      <c r="M83" t="s">
        <v>745</v>
      </c>
      <c r="N83" t="s">
        <v>21</v>
      </c>
    </row>
    <row r="84" spans="11:14" x14ac:dyDescent="0.25">
      <c r="K84" s="11" t="s">
        <v>865</v>
      </c>
      <c r="L84" t="s">
        <v>746</v>
      </c>
      <c r="M84" t="s">
        <v>747</v>
      </c>
      <c r="N84" t="s">
        <v>21</v>
      </c>
    </row>
    <row r="85" spans="11:14" x14ac:dyDescent="0.25">
      <c r="K85" s="11" t="s">
        <v>866</v>
      </c>
      <c r="L85" t="s">
        <v>748</v>
      </c>
      <c r="M85" t="s">
        <v>749</v>
      </c>
      <c r="N85" t="s">
        <v>23</v>
      </c>
    </row>
    <row r="86" spans="11:14" x14ac:dyDescent="0.25">
      <c r="K86" s="11" t="s">
        <v>867</v>
      </c>
      <c r="L86" t="s">
        <v>750</v>
      </c>
      <c r="M86" t="s">
        <v>751</v>
      </c>
      <c r="N86" t="s">
        <v>23</v>
      </c>
    </row>
    <row r="87" spans="11:14" x14ac:dyDescent="0.25">
      <c r="K87" s="11" t="s">
        <v>868</v>
      </c>
      <c r="L87" t="s">
        <v>752</v>
      </c>
      <c r="M87" t="s">
        <v>753</v>
      </c>
      <c r="N87" t="s">
        <v>22</v>
      </c>
    </row>
    <row r="88" spans="11:14" x14ac:dyDescent="0.25">
      <c r="K88" s="11" t="s">
        <v>869</v>
      </c>
      <c r="L88" t="s">
        <v>754</v>
      </c>
      <c r="M88" t="s">
        <v>755</v>
      </c>
      <c r="N88" t="s">
        <v>20</v>
      </c>
    </row>
    <row r="89" spans="11:14" x14ac:dyDescent="0.25">
      <c r="K89" s="11" t="s">
        <v>870</v>
      </c>
      <c r="L89" t="s">
        <v>756</v>
      </c>
      <c r="M89" t="s">
        <v>757</v>
      </c>
      <c r="N89" t="s">
        <v>20</v>
      </c>
    </row>
    <row r="90" spans="11:14" x14ac:dyDescent="0.25">
      <c r="K90" s="11" t="s">
        <v>871</v>
      </c>
      <c r="L90" t="s">
        <v>758</v>
      </c>
      <c r="M90" t="s">
        <v>759</v>
      </c>
      <c r="N90" t="s">
        <v>11</v>
      </c>
    </row>
    <row r="91" spans="11:14" x14ac:dyDescent="0.25">
      <c r="K91" s="11" t="s">
        <v>872</v>
      </c>
      <c r="L91" t="s">
        <v>760</v>
      </c>
      <c r="M91" t="s">
        <v>761</v>
      </c>
      <c r="N91" t="s">
        <v>7</v>
      </c>
    </row>
    <row r="92" spans="11:14" x14ac:dyDescent="0.25">
      <c r="K92" s="11" t="s">
        <v>873</v>
      </c>
      <c r="L92" t="s">
        <v>762</v>
      </c>
      <c r="M92" t="s">
        <v>763</v>
      </c>
      <c r="N92" t="s">
        <v>7</v>
      </c>
    </row>
    <row r="93" spans="11:14" x14ac:dyDescent="0.25">
      <c r="K93" s="11" t="s">
        <v>582</v>
      </c>
      <c r="L93" t="s">
        <v>764</v>
      </c>
      <c r="M93" t="s">
        <v>765</v>
      </c>
      <c r="N93" t="s">
        <v>733</v>
      </c>
    </row>
    <row r="94" spans="11:14" x14ac:dyDescent="0.25">
      <c r="K94" s="11" t="s">
        <v>579</v>
      </c>
      <c r="L94" t="s">
        <v>766</v>
      </c>
      <c r="M94" t="s">
        <v>767</v>
      </c>
      <c r="N94" t="s">
        <v>733</v>
      </c>
    </row>
    <row r="95" spans="11:14" x14ac:dyDescent="0.25">
      <c r="K95" s="11" t="s">
        <v>577</v>
      </c>
      <c r="L95" t="s">
        <v>768</v>
      </c>
      <c r="M95" t="s">
        <v>769</v>
      </c>
      <c r="N95" t="s">
        <v>733</v>
      </c>
    </row>
    <row r="96" spans="11:14" x14ac:dyDescent="0.25">
      <c r="K96" s="11" t="s">
        <v>583</v>
      </c>
      <c r="L96" t="s">
        <v>770</v>
      </c>
      <c r="M96" t="s">
        <v>771</v>
      </c>
      <c r="N96" t="s">
        <v>733</v>
      </c>
    </row>
    <row r="97" spans="11:14" x14ac:dyDescent="0.25">
      <c r="K97" s="11" t="s">
        <v>580</v>
      </c>
      <c r="L97" t="s">
        <v>874</v>
      </c>
      <c r="M97" t="s">
        <v>772</v>
      </c>
      <c r="N97" t="s">
        <v>733</v>
      </c>
    </row>
    <row r="98" spans="11:14" x14ac:dyDescent="0.25">
      <c r="K98" s="11" t="s">
        <v>875</v>
      </c>
      <c r="L98" t="s">
        <v>773</v>
      </c>
      <c r="M98" t="s">
        <v>774</v>
      </c>
      <c r="N98" t="s">
        <v>773</v>
      </c>
    </row>
    <row r="99" spans="11:14" x14ac:dyDescent="0.25">
      <c r="K99" s="11" t="s">
        <v>876</v>
      </c>
      <c r="L99" t="s">
        <v>17</v>
      </c>
      <c r="M99" t="s">
        <v>775</v>
      </c>
      <c r="N99" t="s">
        <v>17</v>
      </c>
    </row>
    <row r="100" spans="11:14" x14ac:dyDescent="0.25">
      <c r="K100" s="11" t="s">
        <v>877</v>
      </c>
      <c r="L100" t="s">
        <v>13</v>
      </c>
      <c r="M100" t="s">
        <v>776</v>
      </c>
      <c r="N100" t="s">
        <v>13</v>
      </c>
    </row>
    <row r="101" spans="11:14" x14ac:dyDescent="0.25">
      <c r="K101" s="11" t="s">
        <v>878</v>
      </c>
      <c r="L101" t="s">
        <v>16</v>
      </c>
      <c r="M101" t="s">
        <v>777</v>
      </c>
      <c r="N101" t="s">
        <v>16</v>
      </c>
    </row>
    <row r="102" spans="11:14" x14ac:dyDescent="0.25">
      <c r="K102" s="11" t="s">
        <v>879</v>
      </c>
      <c r="L102" t="s">
        <v>18</v>
      </c>
      <c r="M102" t="s">
        <v>778</v>
      </c>
      <c r="N102" t="s">
        <v>18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CCCCB56A9CF443B458AF54C4036A53" ma:contentTypeVersion="12" ma:contentTypeDescription="Create a new document." ma:contentTypeScope="" ma:versionID="7e996fe9c26c93d4ab11eb92ed974113">
  <xsd:schema xmlns:xsd="http://www.w3.org/2001/XMLSchema" xmlns:xs="http://www.w3.org/2001/XMLSchema" xmlns:p="http://schemas.microsoft.com/office/2006/metadata/properties" xmlns:ns2="d84e0cf7-6304-406e-8a87-0e519060b599" xmlns:ns3="d7b838d8-99dd-4c1f-92b3-60b7ff986914" targetNamespace="http://schemas.microsoft.com/office/2006/metadata/properties" ma:root="true" ma:fieldsID="1d2319b0425e968810d5a1b1247c1849" ns2:_="" ns3:_="">
    <xsd:import namespace="d84e0cf7-6304-406e-8a87-0e519060b599"/>
    <xsd:import namespace="d7b838d8-99dd-4c1f-92b3-60b7ff9869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4e0cf7-6304-406e-8a87-0e519060b5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b838d8-99dd-4c1f-92b3-60b7ff986914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2260FD7-9A82-4F92-A0C4-83FFF0A18E6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6756D1-1E0C-4A95-9F72-9E17B5F4230E}">
  <ds:schemaRefs>
    <ds:schemaRef ds:uri="http://schemas.microsoft.com/office/2006/documentManagement/types"/>
    <ds:schemaRef ds:uri="d7b838d8-99dd-4c1f-92b3-60b7ff986914"/>
    <ds:schemaRef ds:uri="d84e0cf7-6304-406e-8a87-0e519060b599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dcmitype/"/>
    <ds:schemaRef ds:uri="3b03e860-1e2f-479f-a587-5a035251a824"/>
    <ds:schemaRef ds:uri="c66e7c78-7bcf-4e75-8f2f-d31fc29aa6cf"/>
  </ds:schemaRefs>
</ds:datastoreItem>
</file>

<file path=customXml/itemProps3.xml><?xml version="1.0" encoding="utf-8"?>
<ds:datastoreItem xmlns:ds="http://schemas.openxmlformats.org/officeDocument/2006/customXml" ds:itemID="{DFCE45A1-2797-457C-B17F-19396DA271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4e0cf7-6304-406e-8a87-0e519060b599"/>
    <ds:schemaRef ds:uri="d7b838d8-99dd-4c1f-92b3-60b7ff9869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Clés de lecture</vt:lpstr>
      <vt:lpstr>Données projets</vt:lpstr>
      <vt:lpstr>Paramètres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LEBLANC Deniz</dc:creator>
  <cp:keywords/>
  <dc:description/>
  <cp:lastModifiedBy>ANOTIN Aurore</cp:lastModifiedBy>
  <cp:revision/>
  <dcterms:created xsi:type="dcterms:W3CDTF">2023-02-07T18:54:13Z</dcterms:created>
  <dcterms:modified xsi:type="dcterms:W3CDTF">2024-02-29T10:54:43Z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0x010100C5CCCCB56A9CF443B458AF54C4036A53</vt:lpwstr>
  </property>
</Properties>
</file>